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3"/>
  </bookViews>
  <sheets>
    <sheet name="Stavba" sheetId="1" r:id="rId1"/>
    <sheet name="01 1 KL" sheetId="2" r:id="rId2"/>
    <sheet name="01 1 Rek" sheetId="3" r:id="rId3"/>
    <sheet name="01 1 Pol" sheetId="4" r:id="rId4"/>
    <sheet name="02 1 KL" sheetId="5" r:id="rId5"/>
    <sheet name="02 1 Rek" sheetId="6" r:id="rId6"/>
    <sheet name="02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1 Pol'!$1:$6</definedName>
    <definedName name="_xlnm.Print_Titles" localSheetId="2">'01 1 Rek'!$1:$6</definedName>
    <definedName name="_xlnm.Print_Titles" localSheetId="6">'02 1 Pol'!$1:$6</definedName>
    <definedName name="_xlnm.Print_Titles" localSheetId="5">'02 1 Rek'!$1:$6</definedName>
    <definedName name="Objednatel" localSheetId="0">'Stavba'!$D$11</definedName>
    <definedName name="Objekt" localSheetId="0">'Stavba'!$B$29</definedName>
    <definedName name="_xlnm.Print_Area" localSheetId="1">'01 1 KL'!$A$1:$G$49</definedName>
    <definedName name="_xlnm.Print_Area" localSheetId="3">'01 1 Pol'!$A$1:$K$81</definedName>
    <definedName name="_xlnm.Print_Area" localSheetId="2">'01 1 Rek'!$A$1:$I$26</definedName>
    <definedName name="_xlnm.Print_Area" localSheetId="4">'02 1 KL'!$A$1:$G$49</definedName>
    <definedName name="_xlnm.Print_Area" localSheetId="6">'02 1 Pol'!$A$1:$K$96</definedName>
    <definedName name="_xlnm.Print_Area" localSheetId="5">'02 1 Rek'!$A$1:$I$28</definedName>
    <definedName name="_xlnm.Print_Area" localSheetId="0">'Stavba'!$B$1:$J$73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'01 1 Pol'!#REF!</definedName>
    <definedName name="solver_opt" localSheetId="6" hidden="1">'02 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'Stavba'!$F$56:$J$56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<sst xmlns="http://schemas.openxmlformats.org/spreadsheetml/2006/main" count="761" uniqueCount="284">
  <si>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</si>
  <si>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</si>
  <si>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</si>
  <si>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</si>
  <si>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</si>
  <si>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</si>
  <si>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</si>
  <si>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</si>
  <si>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</si>
  <si>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</si>
  <si>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</si>
  <si>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</si>
  <si>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</si>
  <si>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</si>
  <si>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</si>
  <si>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</si>
  <si>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</si>
  <si>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</si>
  <si>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</si>
  <si>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</si>
  <si>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</si>
  <si>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</si>
  <si>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</si>
  <si>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</si>
  <si>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</si>
  <si>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</si>
  <si>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</si>
  <si>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</si>
  <si>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</si>
  <si>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</si>
  <si>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</si>
  <si>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</si>
  <si>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</si>
  <si>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</si>
  <si>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</si>
  <si>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</si>
  <si>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</si>
  <si>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</si>
  <si>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</si>
  <si>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</si>
  <si>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</si>
  <si>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</si>
  <si>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</si>
  <si>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</si>
  <si>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</si>
  <si>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</si>
  <si>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</si>
  <si>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</si>
  <si>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</si>
  <si>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</si>
  <si>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</si>
  <si>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</si>
  <si>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</si>
  <si>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</si>
  <si>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</si>
  <si>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</si>
  <si>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</si>
  <si>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</si>
  <si>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</si>
  <si>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</si>
  <si>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</si>
  <si>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</si>
  <si>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</si>
  <si>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</si>
  <si>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</si>
  <si>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</si>
  <si>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</si>
  <si>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</si>
  <si>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</si>
  <si>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</si>
  <si>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</si>
  <si>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</si>
  <si>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</si>
  <si>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</si>
  <si>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</si>
  <si>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</si>
  <si>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</si>
  <si>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</si>
  <si>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</si>
  <si>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</si>
  <si>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</si>
  <si>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</si>
  <si>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</si>
  <si>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</si>
  <si>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</si>
  <si>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</si>
  <si>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</si>
  <si>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</si>
  <si>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</si>
  <si>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</si>
  <si>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</si>
  <si>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</si>
  <si>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</si>
  <si>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</si>
  <si>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</si>
  <si>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</si>
  <si>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</si>
  <si>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</si>
  <si>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</si>
  <si>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</si>
  <si>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</si>
  <si>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</si>
  <si>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</si>
  <si>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13-M-26</t>
  </si>
  <si>
    <t>Splašková kanalizace ul. Školní</t>
  </si>
  <si>
    <t>13-M-26 Splašková kanalizace ul. Školní</t>
  </si>
  <si>
    <t>01</t>
  </si>
  <si>
    <t>stoka A</t>
  </si>
  <si>
    <t>01 stoka A</t>
  </si>
  <si>
    <t>m</t>
  </si>
  <si>
    <t>Kanalizace - stoka A</t>
  </si>
  <si>
    <t>1 Zemní práce</t>
  </si>
  <si>
    <t>115101201R00</t>
  </si>
  <si>
    <t xml:space="preserve">Čerpání vody na výšku do 10 m, přítok do 500 l </t>
  </si>
  <si>
    <t>hod</t>
  </si>
  <si>
    <t>113107125R00</t>
  </si>
  <si>
    <t xml:space="preserve">Odstranění podkladu pl. 200 m2,kam.drcené tl.50 cm </t>
  </si>
  <si>
    <t>m2</t>
  </si>
  <si>
    <t>83*1,2</t>
  </si>
  <si>
    <t>113107143R00</t>
  </si>
  <si>
    <t xml:space="preserve">Odstranění podkladu pl.do 200 m2, živice tl. 15 cm </t>
  </si>
  <si>
    <t>115101301R00</t>
  </si>
  <si>
    <t xml:space="preserve">Pohotovost čerp.soupravy, výška 10 m, přítok 500 l </t>
  </si>
  <si>
    <t>den</t>
  </si>
  <si>
    <t>119001411R00</t>
  </si>
  <si>
    <t xml:space="preserve">Dočasné zajištění  potrubí do DN 200 mm </t>
  </si>
  <si>
    <t>vodovod:83</t>
  </si>
  <si>
    <t>plyn:55</t>
  </si>
  <si>
    <t>119001423R00</t>
  </si>
  <si>
    <t xml:space="preserve">Dočasné zajištění kabelů - v počtu nad 6 kabelů </t>
  </si>
  <si>
    <t>elektrokabely:40</t>
  </si>
  <si>
    <t>120001101R00</t>
  </si>
  <si>
    <t xml:space="preserve">Příplatek za ztížení vykopávky v blízkosti vedení </t>
  </si>
  <si>
    <t>m3</t>
  </si>
  <si>
    <t>178*1,0*1,5</t>
  </si>
  <si>
    <t>132201202R00</t>
  </si>
  <si>
    <t xml:space="preserve">Hloubení rýh šířky do 200 cm v hor.3 do 1000 m3 </t>
  </si>
  <si>
    <t>0-2,5m:128,3</t>
  </si>
  <si>
    <t>2,5-4,0m:68,6</t>
  </si>
  <si>
    <t>132201209R00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</si>
  <si>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</si>
  <si>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</si>
  <si>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</si>
  <si>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151101111R00</t>
  </si>
  <si>
    <t xml:space="preserve">Odstranění paženi stěn rýh - příložné - hl. do 2 m </t>
  </si>
  <si>
    <t>161101101R00</t>
  </si>
  <si>
    <t xml:space="preserve">Svislé přemístění výkopku z hor.1-4 do 2,5 m </t>
  </si>
  <si>
    <t>161101102R00</t>
  </si>
  <si>
    <t xml:space="preserve">Svislé přemístění výkopku z hor.1-4 do 4,0 m </t>
  </si>
  <si>
    <t>162401102R00</t>
  </si>
  <si>
    <t xml:space="preserve">Vodorovné přemístění výkopku z hor.1-4 do 2000 m </t>
  </si>
  <si>
    <t>171201201R00</t>
  </si>
  <si>
    <t xml:space="preserve">Uložení sypaniny na skládku </t>
  </si>
  <si>
    <t>174101101R00</t>
  </si>
  <si>
    <t xml:space="preserve">Zásyp jam, rýh, šachet se zhutněním </t>
  </si>
  <si>
    <t>196,9-41,25</t>
  </si>
  <si>
    <t>175101101RT2</t>
  </si>
  <si>
    <t>Obsyp potrubí bez prohození sypaniny s dodáním štěrkopísku frakce 0 - 22 mm</t>
  </si>
  <si>
    <t>obsyp:81*1,0*0,6</t>
  </si>
  <si>
    <t>minus potrubí:-81*3,14159*0,17^2</t>
  </si>
  <si>
    <t>175101109R00</t>
  </si>
  <si>
    <t xml:space="preserve">Příplatek za prohození sypaniny pro obsyp potrubí </t>
  </si>
  <si>
    <t>199000000R00</t>
  </si>
  <si>
    <t xml:space="preserve">Poplatek za skladku suti </t>
  </si>
  <si>
    <t>t</t>
  </si>
  <si>
    <t>konstrukční vrstvy vozovky:83*1,2*0,1*1,7</t>
  </si>
  <si>
    <t>199000002R00</t>
  </si>
  <si>
    <t xml:space="preserve">Poplatek za skládku horniny 1- 4 </t>
  </si>
  <si>
    <t>4</t>
  </si>
  <si>
    <t>Vodorovné konstrukce</t>
  </si>
  <si>
    <t>4 Vodorovné konstrukce</t>
  </si>
  <si>
    <t>451315111R00</t>
  </si>
  <si>
    <t xml:space="preserve">Podkladní vrstva z betonu prostého C12/15 do 10 cm </t>
  </si>
  <si>
    <t>1,2*1,2*0,1*5</t>
  </si>
  <si>
    <t>451572111R00</t>
  </si>
  <si>
    <t xml:space="preserve">Lože pod potrubí z kameniva těženého 0 - 4 mm </t>
  </si>
  <si>
    <t>81*1,0*0,1</t>
  </si>
  <si>
    <t>5</t>
  </si>
  <si>
    <t>Komunikace</t>
  </si>
  <si>
    <t>5 Komunikace</t>
  </si>
  <si>
    <t>566904111R00</t>
  </si>
  <si>
    <t xml:space="preserve">Vyspravení podkladu po překopech kam.obal.asfaltem </t>
  </si>
  <si>
    <t>83*1,2*0,15*1,7</t>
  </si>
  <si>
    <t>566903111R00</t>
  </si>
  <si>
    <t xml:space="preserve">Vyspravení podkladu po překopech kam.hrubě drceným </t>
  </si>
  <si>
    <t>83*1,2*0,35*1,7</t>
  </si>
  <si>
    <t>572952111R00</t>
  </si>
  <si>
    <t xml:space="preserve">Vyspravení krytu po překopu asf.betonem tl.do 5 cm </t>
  </si>
  <si>
    <t>573211111R00</t>
  </si>
  <si>
    <t xml:space="preserve">Postřik živičný spojovací z asfaltu 0,5-0,7 kg/m2 </t>
  </si>
  <si>
    <t>8</t>
  </si>
  <si>
    <t>Trubní vedení</t>
  </si>
  <si>
    <t>8 Trubní vedení</t>
  </si>
  <si>
    <t>831372121RT2</t>
  </si>
  <si>
    <t>Montáž trub kameninových, pryž. kroužek, DN 300 včetně dodávky trub kamenin. DN 300 dl. 2000 mm</t>
  </si>
  <si>
    <t>831352121RT5</t>
  </si>
  <si>
    <t>Montáž trub kameninových, pryž. kroužek, DN 200 včetně dodávky trub kamenin. DN 200 dl. 1500 mm</t>
  </si>
  <si>
    <t>27,5+3,3</t>
  </si>
  <si>
    <t>894812233U00</t>
  </si>
  <si>
    <t xml:space="preserve">Šachta PP DN425 roura korug hl 3m </t>
  </si>
  <si>
    <t>kus</t>
  </si>
  <si>
    <t>894411121R00</t>
  </si>
  <si>
    <t xml:space="preserve">Zřízení šachet z dílců, dno B 30, potrubí DN 300 </t>
  </si>
  <si>
    <t>899104111R00</t>
  </si>
  <si>
    <t xml:space="preserve">Osazení poklopu s rámem nad 150 kg </t>
  </si>
  <si>
    <t>55243442</t>
  </si>
  <si>
    <t>Poklop na vstupní šachtu 600 D 400 vz. DIN prov. A</t>
  </si>
  <si>
    <t>59224334.A</t>
  </si>
  <si>
    <t>Skruž šachetní TBS-Q 100/50  PS   1000/500/90</t>
  </si>
  <si>
    <t>59224338.A</t>
  </si>
  <si>
    <t>Skruž šachetní TBS-Q 100/100 PS    1000/1000/90</t>
  </si>
  <si>
    <t>59224332.A</t>
  </si>
  <si>
    <t>Skruž šachetní TBS-Q 100/25 PS       1000/250/90</t>
  </si>
  <si>
    <t>59224348.A</t>
  </si>
  <si>
    <t>Prstenec vyrovn šachetní TBW-Q.1 63/8</t>
  </si>
  <si>
    <t>59224349.A</t>
  </si>
  <si>
    <t>Prstenec vyrovn šachetní TBW-Q.1 63/10</t>
  </si>
  <si>
    <t>59224329.A</t>
  </si>
  <si>
    <t>Konus šachetní TBR-Q 100-63/58 KPS     1000/625/90</t>
  </si>
  <si>
    <t>97</t>
  </si>
  <si>
    <t>Prorážení otvorů</t>
  </si>
  <si>
    <t>97 Prorážení otvorů</t>
  </si>
  <si>
    <t>976044311R00</t>
  </si>
  <si>
    <t xml:space="preserve">Vybourání beton obrub šachet  průř. nad 0,03 m2 </t>
  </si>
  <si>
    <t>99</t>
  </si>
  <si>
    <t>Staveništní přesun hmot</t>
  </si>
  <si>
    <t>99 Staveništní přesun hmot</t>
  </si>
  <si>
    <t>998275101R00</t>
  </si>
  <si>
    <t xml:space="preserve">Přesun hmot, kanalizace kameninové, otevřený výkop </t>
  </si>
  <si>
    <t>D96</t>
  </si>
  <si>
    <t>Přesuny suti a vybouraných hmot</t>
  </si>
  <si>
    <t>D96 Přesuny suti a vybouraných hmot</t>
  </si>
  <si>
    <t>979083117R00</t>
  </si>
  <si>
    <t xml:space="preserve">Vodorovné přemístění suti na skládku do 6000 m </t>
  </si>
  <si>
    <t>979087212R00</t>
  </si>
  <si>
    <t xml:space="preserve">Nakládání suti na dopravní prostředky </t>
  </si>
  <si>
    <t>geodetické práce</t>
  </si>
  <si>
    <t>TDI, BOZP</t>
  </si>
  <si>
    <t>Zařízení staveniště</t>
  </si>
  <si>
    <t>Provoz investora</t>
  </si>
  <si>
    <t>Kompletační činnost (IČD)</t>
  </si>
  <si>
    <t>Rezerva rozpočtu</t>
  </si>
  <si>
    <t>1 Kanalizace - stoka A</t>
  </si>
  <si>
    <t>02</t>
  </si>
  <si>
    <t>stoka B</t>
  </si>
  <si>
    <t>02 stoka B</t>
  </si>
  <si>
    <t>Kanalizace - stoka B</t>
  </si>
  <si>
    <t>111301111R00</t>
  </si>
  <si>
    <t xml:space="preserve">Sejmutí drnu tl. do 10 cm, s přemístěním do 50 m </t>
  </si>
  <si>
    <t>16,6*1,2</t>
  </si>
  <si>
    <t>225*1,2</t>
  </si>
  <si>
    <t>80*1,2*1,5</t>
  </si>
  <si>
    <t>121101101R00</t>
  </si>
  <si>
    <t xml:space="preserve">Sejmutí ornice s přemístěním do 50 m </t>
  </si>
  <si>
    <t>16,6*1,2*0,15</t>
  </si>
  <si>
    <t>0-2,5m:201,4</t>
  </si>
  <si>
    <t>2,5-4,0m:320,7</t>
  </si>
  <si>
    <t>151101102R00</t>
  </si>
  <si>
    <t xml:space="preserve">Pažení a rozepření stěn rýh - příložné - hl. do 4m </t>
  </si>
  <si>
    <t>151101112R00</t>
  </si>
  <si>
    <t xml:space="preserve">Odstranění paženi stěn rýh - příložné - hl. do 4 m </t>
  </si>
  <si>
    <t>222,5*1,0*0,6</t>
  </si>
  <si>
    <t>522,1-133,5</t>
  </si>
  <si>
    <t>obsyp:222,5*1,0*0,6</t>
  </si>
  <si>
    <t>minus potrubí:-Pi*0,17^2*222,5</t>
  </si>
  <si>
    <t>180402111R00</t>
  </si>
  <si>
    <t xml:space="preserve">Založení trávníku parkového výsevem v rovině </t>
  </si>
  <si>
    <t>181301102R00</t>
  </si>
  <si>
    <t xml:space="preserve">Rozprostření ornice, rovina, tl. 10-15 cm,do 500m2 </t>
  </si>
  <si>
    <t>210*1,2*0,15*1,7</t>
  </si>
  <si>
    <t>00572400</t>
  </si>
  <si>
    <t>Směs travní parková I. běžná zátěž PROFI</t>
  </si>
  <si>
    <t>kg</t>
  </si>
  <si>
    <t>16,6*1,2/10</t>
  </si>
  <si>
    <t>1,2*1,2*0,10*6</t>
  </si>
  <si>
    <t>222,5*1,0*0,1</t>
  </si>
  <si>
    <t>(225-16,6)*1,2*0,15*1,7</t>
  </si>
  <si>
    <t>(225-16,6)*1,2*0,35*1,7</t>
  </si>
  <si>
    <t>(225-16,6)*1,2</t>
  </si>
  <si>
    <t>12,7+4,8+3,4</t>
  </si>
  <si>
    <t>59224347.A</t>
  </si>
  <si>
    <t>Prstenec vyrovn šachetní TBW-Q.1 63/6</t>
  </si>
  <si>
    <t>1 Kanalizace - stoka B</t>
  </si>
  <si>
    <t>Slepý rozpočet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</si>
</sst>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0" fontId="8" fillId="0" borderId="54" xfId="46" applyFont="1" applyBorder="1">
      <alignment/>
      <protection/>
    </xf>
    <xf numFmtId="0" fontId="2" fillId="0" borderId="54" xfId="46" applyFont="1" applyBorder="1">
      <alignment/>
      <protection/>
    </xf>
    <xf numFmtId="0" fontId="2" fillId="0" borderId="54" xfId="46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0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0" fontId="8" fillId="0" borderId="57" xfId="46" applyFont="1" applyBorder="1">
      <alignment/>
      <protection/>
    </xf>
    <xf numFmtId="0" fontId="2" fillId="0" borderId="57" xfId="46" applyFont="1" applyBorder="1">
      <alignment/>
      <protection/>
    </xf>
    <xf numFmtId="0" fontId="2" fillId="0" borderId="57" xfId="46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4" fillId="0" borderId="55" xfId="46" applyFont="1" applyBorder="1" applyAlignment="1">
      <alignment horizontal="right"/>
      <protection/>
    </xf>
    <xf numFmtId="0" fontId="2" fillId="0" borderId="54" xfId="46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5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3"/>
  <sheetViews>
    <sheetView showGridLines="0" zoomScaleSheetLayoutView="75" zoomScalePageLayoutView="0" workbookViewId="0" topLeftCell="B1">
      <selection activeCell="D22" sqref="D2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283</v>
      </c>
      <c r="E2" s="5"/>
      <c r="F2" s="4"/>
      <c r="G2" s="6"/>
      <c r="H2" s="7" t="s">
        <v>0</v>
      </c>
      <c r="I2" s="8">
        <f ca="1">TODAY()</f>
        <v>42685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4">
        <f>ROUND(G32,0)</f>
        <v>0</v>
      </c>
      <c r="J19" s="295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6">
        <f>ROUND(I19*D20/100,0)</f>
        <v>0</v>
      </c>
      <c r="J20" s="297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6">
        <f>ROUND(H32,0)</f>
        <v>0</v>
      </c>
      <c r="J21" s="297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98">
        <f>ROUND(I21*D21/100,0)</f>
        <v>0</v>
      </c>
      <c r="J22" s="299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0">
        <f>SUM(I19:I22)</f>
        <v>0</v>
      </c>
      <c r="J23" s="301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243</v>
      </c>
      <c r="C31" s="61" t="s">
        <v>244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106</v>
      </c>
      <c r="C39" s="77" t="s">
        <v>242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243</v>
      </c>
      <c r="C40" s="79" t="s">
        <v>282</v>
      </c>
      <c r="D40" s="62"/>
      <c r="E40" s="63"/>
      <c r="F40" s="64">
        <f>G40+H40+I40</f>
        <v>0</v>
      </c>
      <c r="G40" s="65">
        <v>0</v>
      </c>
      <c r="H40" s="66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98</v>
      </c>
      <c r="C49" s="53" t="s">
        <v>99</v>
      </c>
      <c r="D49" s="54"/>
      <c r="E49" s="82">
        <f aca="true" t="shared" si="0" ref="E49:E56">IF(SUM(SoucetDilu)=0,"",SUM(F49:J49)/SUM(SoucetDilu)*100)</f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168</v>
      </c>
      <c r="C50" s="61" t="s">
        <v>169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177</v>
      </c>
      <c r="C51" s="61" t="s">
        <v>178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190</v>
      </c>
      <c r="C52" s="61" t="s">
        <v>191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219</v>
      </c>
      <c r="C53" s="61" t="s">
        <v>220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224</v>
      </c>
      <c r="C54" s="61" t="s">
        <v>225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229</v>
      </c>
      <c r="C55" s="61" t="s">
        <v>230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7" t="s">
        <v>19</v>
      </c>
      <c r="C56" s="68"/>
      <c r="D56" s="69"/>
      <c r="E56" s="84">
        <f t="shared" si="0"/>
      </c>
      <c r="F56" s="71">
        <f>SUM(F49:F55)</f>
        <v>0</v>
      </c>
      <c r="G56" s="80">
        <f>SUM(G49:G55)</f>
        <v>0</v>
      </c>
      <c r="H56" s="71">
        <f>SUM(H49:H55)</f>
        <v>0</v>
      </c>
      <c r="I56" s="80">
        <f>SUM(I49:I55)</f>
        <v>0</v>
      </c>
      <c r="J56" s="71">
        <f>SUM(J49:J55)</f>
        <v>0</v>
      </c>
    </row>
    <row r="58" ht="2.25" customHeight="1"/>
    <row r="59" ht="1.5" customHeight="1"/>
    <row r="60" ht="0.75" customHeight="1"/>
    <row r="61" ht="0.75" customHeight="1"/>
    <row r="62" ht="0.75" customHeight="1"/>
    <row r="63" spans="2:10" ht="18">
      <c r="B63" s="13" t="s">
        <v>30</v>
      </c>
      <c r="C63" s="45"/>
      <c r="D63" s="45"/>
      <c r="E63" s="45"/>
      <c r="F63" s="45"/>
      <c r="G63" s="45"/>
      <c r="H63" s="45"/>
      <c r="I63" s="45"/>
      <c r="J63" s="45"/>
    </row>
    <row r="65" spans="2:10" ht="12.75">
      <c r="B65" s="47" t="s">
        <v>31</v>
      </c>
      <c r="C65" s="48"/>
      <c r="D65" s="48"/>
      <c r="E65" s="85"/>
      <c r="F65" s="86"/>
      <c r="G65" s="51"/>
      <c r="H65" s="50" t="s">
        <v>17</v>
      </c>
      <c r="I65" s="1"/>
      <c r="J65" s="1"/>
    </row>
    <row r="66" spans="2:10" ht="12.75">
      <c r="B66" s="52" t="s">
        <v>236</v>
      </c>
      <c r="C66" s="53"/>
      <c r="D66" s="54"/>
      <c r="E66" s="87"/>
      <c r="F66" s="88"/>
      <c r="G66" s="57"/>
      <c r="H66" s="58">
        <v>0</v>
      </c>
      <c r="I66" s="1"/>
      <c r="J66" s="1"/>
    </row>
    <row r="67" spans="2:10" ht="12.75">
      <c r="B67" s="60" t="s">
        <v>237</v>
      </c>
      <c r="C67" s="61"/>
      <c r="D67" s="62"/>
      <c r="E67" s="89"/>
      <c r="F67" s="90"/>
      <c r="G67" s="65"/>
      <c r="H67" s="66">
        <v>0</v>
      </c>
      <c r="I67" s="1"/>
      <c r="J67" s="1"/>
    </row>
    <row r="68" spans="2:10" ht="12.75">
      <c r="B68" s="60" t="s">
        <v>238</v>
      </c>
      <c r="C68" s="61"/>
      <c r="D68" s="62"/>
      <c r="E68" s="89"/>
      <c r="F68" s="90"/>
      <c r="G68" s="65"/>
      <c r="H68" s="66">
        <v>0</v>
      </c>
      <c r="I68" s="1"/>
      <c r="J68" s="1"/>
    </row>
    <row r="69" spans="2:10" ht="12.75">
      <c r="B69" s="60" t="s">
        <v>239</v>
      </c>
      <c r="C69" s="61"/>
      <c r="D69" s="62"/>
      <c r="E69" s="89"/>
      <c r="F69" s="90"/>
      <c r="G69" s="65"/>
      <c r="H69" s="66">
        <v>0</v>
      </c>
      <c r="I69" s="1"/>
      <c r="J69" s="1"/>
    </row>
    <row r="70" spans="2:10" ht="12.75">
      <c r="B70" s="60" t="s">
        <v>240</v>
      </c>
      <c r="C70" s="61"/>
      <c r="D70" s="62"/>
      <c r="E70" s="89"/>
      <c r="F70" s="90"/>
      <c r="G70" s="65"/>
      <c r="H70" s="66">
        <v>0</v>
      </c>
      <c r="I70" s="1"/>
      <c r="J70" s="1"/>
    </row>
    <row r="71" spans="2:10" ht="12.75">
      <c r="B71" s="60" t="s">
        <v>241</v>
      </c>
      <c r="C71" s="61"/>
      <c r="D71" s="62"/>
      <c r="E71" s="89"/>
      <c r="F71" s="90"/>
      <c r="G71" s="65"/>
      <c r="H71" s="66">
        <v>0</v>
      </c>
      <c r="I71" s="1"/>
      <c r="J71" s="1"/>
    </row>
    <row r="72" spans="2:10" ht="12.75">
      <c r="B72" s="67" t="s">
        <v>19</v>
      </c>
      <c r="C72" s="68"/>
      <c r="D72" s="69"/>
      <c r="E72" s="91"/>
      <c r="F72" s="92"/>
      <c r="G72" s="80"/>
      <c r="H72" s="71">
        <f>SUM(H66:H71)</f>
        <v>0</v>
      </c>
      <c r="I72" s="1"/>
      <c r="J72" s="1"/>
    </row>
    <row r="73" spans="9:10" ht="12.75">
      <c r="I73" s="1"/>
      <c r="J73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0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110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106</v>
      </c>
      <c r="B5" s="108"/>
      <c r="C5" s="109" t="s">
        <v>107</v>
      </c>
      <c r="D5" s="110"/>
      <c r="E5" s="111"/>
      <c r="F5" s="103" t="s">
        <v>36</v>
      </c>
      <c r="G5" s="104" t="s">
        <v>109</v>
      </c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08"/>
      <c r="D8" s="308"/>
      <c r="E8" s="309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08"/>
      <c r="D9" s="308"/>
      <c r="E9" s="309"/>
      <c r="F9" s="103"/>
      <c r="G9" s="125"/>
      <c r="H9" s="126"/>
    </row>
    <row r="10" spans="1:8" ht="12.75">
      <c r="A10" s="120" t="s">
        <v>43</v>
      </c>
      <c r="B10" s="103"/>
      <c r="C10" s="308"/>
      <c r="D10" s="308"/>
      <c r="E10" s="308"/>
      <c r="F10" s="127"/>
      <c r="G10" s="128"/>
      <c r="H10" s="129"/>
    </row>
    <row r="11" spans="1:57" ht="13.5" customHeight="1">
      <c r="A11" s="120" t="s">
        <v>44</v>
      </c>
      <c r="B11" s="103"/>
      <c r="C11" s="308"/>
      <c r="D11" s="308"/>
      <c r="E11" s="308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0"/>
      <c r="D12" s="310"/>
      <c r="E12" s="310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'01 1 Rek'!E14</f>
        <v>0</v>
      </c>
      <c r="D15" s="148" t="str">
        <f>'01 1 Rek'!A19</f>
        <v>geodetické práce</v>
      </c>
      <c r="E15" s="149"/>
      <c r="F15" s="150"/>
      <c r="G15" s="147">
        <f>'01 1 Rek'!I19</f>
        <v>0</v>
      </c>
    </row>
    <row r="16" spans="1:7" ht="15.75" customHeight="1">
      <c r="A16" s="145" t="s">
        <v>52</v>
      </c>
      <c r="B16" s="146" t="s">
        <v>53</v>
      </c>
      <c r="C16" s="147">
        <f>'01 1 Rek'!F14</f>
        <v>0</v>
      </c>
      <c r="D16" s="100" t="str">
        <f>'01 1 Rek'!A20</f>
        <v>TDI, BOZP</v>
      </c>
      <c r="E16" s="151"/>
      <c r="F16" s="152"/>
      <c r="G16" s="147">
        <f>'01 1 Rek'!I20</f>
        <v>0</v>
      </c>
    </row>
    <row r="17" spans="1:7" ht="15.75" customHeight="1">
      <c r="A17" s="145" t="s">
        <v>54</v>
      </c>
      <c r="B17" s="146" t="s">
        <v>55</v>
      </c>
      <c r="C17" s="147">
        <f>'01 1 Rek'!H14</f>
        <v>0</v>
      </c>
      <c r="D17" s="100" t="str">
        <f>'01 1 Rek'!A21</f>
        <v>Zařízení staveniště</v>
      </c>
      <c r="E17" s="151"/>
      <c r="F17" s="152"/>
      <c r="G17" s="147">
        <f>'01 1 Rek'!I21</f>
        <v>0</v>
      </c>
    </row>
    <row r="18" spans="1:7" ht="15.75" customHeight="1">
      <c r="A18" s="153" t="s">
        <v>56</v>
      </c>
      <c r="B18" s="154" t="s">
        <v>57</v>
      </c>
      <c r="C18" s="147">
        <f>'01 1 Rek'!G14</f>
        <v>0</v>
      </c>
      <c r="D18" s="100" t="str">
        <f>'01 1 Rek'!A22</f>
        <v>Provoz investora</v>
      </c>
      <c r="E18" s="151"/>
      <c r="F18" s="152"/>
      <c r="G18" s="147">
        <f>'01 1 Rek'!I22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'01 1 Rek'!A23</f>
        <v>Kompletační činnost (IČD)</v>
      </c>
      <c r="E19" s="151"/>
      <c r="F19" s="152"/>
      <c r="G19" s="147">
        <f>'01 1 Rek'!I23</f>
        <v>0</v>
      </c>
    </row>
    <row r="20" spans="1:7" ht="15.75" customHeight="1">
      <c r="A20" s="155"/>
      <c r="B20" s="146"/>
      <c r="C20" s="147"/>
      <c r="D20" s="100" t="str">
        <f>'01 1 Rek'!A24</f>
        <v>Rezerva rozpočtu</v>
      </c>
      <c r="E20" s="151"/>
      <c r="F20" s="152"/>
      <c r="G20" s="147">
        <f>'01 1 Rek'!I24</f>
        <v>0</v>
      </c>
    </row>
    <row r="21" spans="1:7" ht="15.75" customHeight="1">
      <c r="A21" s="155" t="s">
        <v>29</v>
      </c>
      <c r="B21" s="146"/>
      <c r="C21" s="147">
        <f>'01 1 Rek'!I14</f>
        <v>0</v>
      </c>
      <c r="D21" s="100"/>
      <c r="E21" s="151"/>
      <c r="F21" s="152"/>
      <c r="G21" s="147"/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1" t="s">
        <v>61</v>
      </c>
      <c r="B23" s="312"/>
      <c r="C23" s="157">
        <f>C22+G23</f>
        <v>0</v>
      </c>
      <c r="D23" s="158" t="s">
        <v>62</v>
      </c>
      <c r="E23" s="159"/>
      <c r="F23" s="160"/>
      <c r="G23" s="147">
        <f>'01 1 Rek'!H25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21</v>
      </c>
      <c r="D30" s="175" t="s">
        <v>70</v>
      </c>
      <c r="E30" s="177"/>
      <c r="F30" s="303">
        <f>C23-F32</f>
        <v>0</v>
      </c>
      <c r="G30" s="304"/>
    </row>
    <row r="31" spans="1:7" ht="12.75">
      <c r="A31" s="174" t="s">
        <v>71</v>
      </c>
      <c r="B31" s="175"/>
      <c r="C31" s="176">
        <f>C30</f>
        <v>21</v>
      </c>
      <c r="D31" s="175" t="s">
        <v>72</v>
      </c>
      <c r="E31" s="177"/>
      <c r="F31" s="303">
        <f>ROUND(PRODUCT(F30,C31/100),0)</f>
        <v>0</v>
      </c>
      <c r="G31" s="304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03">
        <v>0</v>
      </c>
      <c r="G32" s="304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03">
        <f>ROUND(PRODUCT(F32,C33/100),0)</f>
        <v>0</v>
      </c>
      <c r="G33" s="304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5">
        <f>ROUND(SUM(F30:F33),0)</f>
        <v>0</v>
      </c>
      <c r="G34" s="30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84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84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84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84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84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84"/>
      <c r="B43" s="307"/>
      <c r="C43" s="307"/>
      <c r="D43" s="307"/>
      <c r="E43" s="307"/>
      <c r="F43" s="307"/>
      <c r="G43" s="307"/>
      <c r="H43" s="1" t="s">
        <v>1</v>
      </c>
    </row>
    <row r="44" spans="1:8" ht="12.75">
      <c r="A44" s="184"/>
      <c r="B44" s="307"/>
      <c r="C44" s="307"/>
      <c r="D44" s="307"/>
      <c r="E44" s="307"/>
      <c r="F44" s="307"/>
      <c r="G44" s="307"/>
      <c r="H44" s="1" t="s">
        <v>1</v>
      </c>
    </row>
    <row r="45" spans="1:8" ht="0.75" customHeight="1">
      <c r="A45" s="184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  <row r="52" spans="2:7" ht="12.75">
      <c r="B52" s="302"/>
      <c r="C52" s="302"/>
      <c r="D52" s="302"/>
      <c r="E52" s="302"/>
      <c r="F52" s="302"/>
      <c r="G52" s="302"/>
    </row>
    <row r="53" spans="2:7" ht="12.75">
      <c r="B53" s="302"/>
      <c r="C53" s="302"/>
      <c r="D53" s="302"/>
      <c r="E53" s="302"/>
      <c r="F53" s="302"/>
      <c r="G53" s="302"/>
    </row>
    <row r="54" spans="2:7" ht="12.75">
      <c r="B54" s="302"/>
      <c r="C54" s="302"/>
      <c r="D54" s="302"/>
      <c r="E54" s="302"/>
      <c r="F54" s="302"/>
      <c r="G54" s="302"/>
    </row>
    <row r="55" spans="2:7" ht="12.75">
      <c r="B55" s="302"/>
      <c r="C55" s="302"/>
      <c r="D55" s="302"/>
      <c r="E55" s="302"/>
      <c r="F55" s="302"/>
      <c r="G55" s="302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15" t="s">
        <v>76</v>
      </c>
      <c r="B2" s="316"/>
      <c r="C2" s="191" t="s">
        <v>108</v>
      </c>
      <c r="D2" s="192"/>
      <c r="E2" s="193"/>
      <c r="F2" s="192"/>
      <c r="G2" s="317" t="s">
        <v>110</v>
      </c>
      <c r="H2" s="318"/>
      <c r="I2" s="31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0" t="str">
        <f>'01 1 Pol'!B7</f>
        <v>1</v>
      </c>
      <c r="B7" s="62" t="str">
        <f>'01 1 Pol'!C7</f>
        <v>Zemní práce</v>
      </c>
      <c r="D7" s="203"/>
      <c r="E7" s="291">
        <f>'01 1 Pol'!BA40</f>
        <v>0</v>
      </c>
      <c r="F7" s="292">
        <f>'01 1 Pol'!BB40</f>
        <v>0</v>
      </c>
      <c r="G7" s="292">
        <f>'01 1 Pol'!BC40</f>
        <v>0</v>
      </c>
      <c r="H7" s="292">
        <f>'01 1 Pol'!BD40</f>
        <v>0</v>
      </c>
      <c r="I7" s="293">
        <f>'01 1 Pol'!BE40</f>
        <v>0</v>
      </c>
    </row>
    <row r="8" spans="1:9" s="126" customFormat="1" ht="12.75">
      <c r="A8" s="290" t="str">
        <f>'01 1 Pol'!B41</f>
        <v>4</v>
      </c>
      <c r="B8" s="62" t="str">
        <f>'01 1 Pol'!C41</f>
        <v>Vodorovné konstrukce</v>
      </c>
      <c r="D8" s="203"/>
      <c r="E8" s="291">
        <f>'01 1 Pol'!BA46</f>
        <v>0</v>
      </c>
      <c r="F8" s="292">
        <f>'01 1 Pol'!BB46</f>
        <v>0</v>
      </c>
      <c r="G8" s="292">
        <f>'01 1 Pol'!BC46</f>
        <v>0</v>
      </c>
      <c r="H8" s="292">
        <f>'01 1 Pol'!BD46</f>
        <v>0</v>
      </c>
      <c r="I8" s="293">
        <f>'01 1 Pol'!BE46</f>
        <v>0</v>
      </c>
    </row>
    <row r="9" spans="1:9" s="126" customFormat="1" ht="12.75">
      <c r="A9" s="290" t="str">
        <f>'01 1 Pol'!B47</f>
        <v>5</v>
      </c>
      <c r="B9" s="62" t="str">
        <f>'01 1 Pol'!C47</f>
        <v>Komunikace</v>
      </c>
      <c r="D9" s="203"/>
      <c r="E9" s="291">
        <f>'01 1 Pol'!BA56</f>
        <v>0</v>
      </c>
      <c r="F9" s="292">
        <f>'01 1 Pol'!BB56</f>
        <v>0</v>
      </c>
      <c r="G9" s="292">
        <f>'01 1 Pol'!BC56</f>
        <v>0</v>
      </c>
      <c r="H9" s="292">
        <f>'01 1 Pol'!BD56</f>
        <v>0</v>
      </c>
      <c r="I9" s="293">
        <f>'01 1 Pol'!BE56</f>
        <v>0</v>
      </c>
    </row>
    <row r="10" spans="1:9" s="126" customFormat="1" ht="12.75">
      <c r="A10" s="290" t="str">
        <f>'01 1 Pol'!B57</f>
        <v>8</v>
      </c>
      <c r="B10" s="62" t="str">
        <f>'01 1 Pol'!C57</f>
        <v>Trubní vedení</v>
      </c>
      <c r="D10" s="203"/>
      <c r="E10" s="291">
        <f>'01 1 Pol'!BA71</f>
        <v>0</v>
      </c>
      <c r="F10" s="292">
        <f>'01 1 Pol'!BB71</f>
        <v>0</v>
      </c>
      <c r="G10" s="292">
        <f>'01 1 Pol'!BC71</f>
        <v>0</v>
      </c>
      <c r="H10" s="292">
        <f>'01 1 Pol'!BD71</f>
        <v>0</v>
      </c>
      <c r="I10" s="293">
        <f>'01 1 Pol'!BE71</f>
        <v>0</v>
      </c>
    </row>
    <row r="11" spans="1:9" s="126" customFormat="1" ht="12.75">
      <c r="A11" s="290" t="str">
        <f>'01 1 Pol'!B72</f>
        <v>97</v>
      </c>
      <c r="B11" s="62" t="str">
        <f>'01 1 Pol'!C72</f>
        <v>Prorážení otvorů</v>
      </c>
      <c r="D11" s="203"/>
      <c r="E11" s="291">
        <f>'01 1 Pol'!BA74</f>
        <v>0</v>
      </c>
      <c r="F11" s="292">
        <f>'01 1 Pol'!BB74</f>
        <v>0</v>
      </c>
      <c r="G11" s="292">
        <f>'01 1 Pol'!BC74</f>
        <v>0</v>
      </c>
      <c r="H11" s="292">
        <f>'01 1 Pol'!BD74</f>
        <v>0</v>
      </c>
      <c r="I11" s="293">
        <f>'01 1 Pol'!BE74</f>
        <v>0</v>
      </c>
    </row>
    <row r="12" spans="1:9" s="126" customFormat="1" ht="12.75">
      <c r="A12" s="290" t="str">
        <f>'01 1 Pol'!B75</f>
        <v>99</v>
      </c>
      <c r="B12" s="62" t="str">
        <f>'01 1 Pol'!C75</f>
        <v>Staveništní přesun hmot</v>
      </c>
      <c r="D12" s="203"/>
      <c r="E12" s="291">
        <f>'01 1 Pol'!BA77</f>
        <v>0</v>
      </c>
      <c r="F12" s="292">
        <f>'01 1 Pol'!BB77</f>
        <v>0</v>
      </c>
      <c r="G12" s="292">
        <f>'01 1 Pol'!BC77</f>
        <v>0</v>
      </c>
      <c r="H12" s="292">
        <f>'01 1 Pol'!BD77</f>
        <v>0</v>
      </c>
      <c r="I12" s="293">
        <f>'01 1 Pol'!BE77</f>
        <v>0</v>
      </c>
    </row>
    <row r="13" spans="1:9" s="126" customFormat="1" ht="13.5" thickBot="1">
      <c r="A13" s="290" t="str">
        <f>'01 1 Pol'!B78</f>
        <v>D96</v>
      </c>
      <c r="B13" s="62" t="str">
        <f>'01 1 Pol'!C78</f>
        <v>Přesuny suti a vybouraných hmot</v>
      </c>
      <c r="D13" s="203"/>
      <c r="E13" s="291">
        <f>'01 1 Pol'!BA81</f>
        <v>0</v>
      </c>
      <c r="F13" s="292">
        <f>'01 1 Pol'!BB81</f>
        <v>0</v>
      </c>
      <c r="G13" s="292">
        <f>'01 1 Pol'!BC81</f>
        <v>0</v>
      </c>
      <c r="H13" s="292">
        <f>'01 1 Pol'!BD81</f>
        <v>0</v>
      </c>
      <c r="I13" s="293">
        <f>'01 1 Pol'!BE81</f>
        <v>0</v>
      </c>
    </row>
    <row r="14" spans="1:9" s="14" customFormat="1" ht="13.5" thickBot="1">
      <c r="A14" s="204"/>
      <c r="B14" s="205" t="s">
        <v>79</v>
      </c>
      <c r="C14" s="205"/>
      <c r="D14" s="206"/>
      <c r="E14" s="207">
        <f>SUM(E7:E13)</f>
        <v>0</v>
      </c>
      <c r="F14" s="208">
        <f>SUM(F7:F13)</f>
        <v>0</v>
      </c>
      <c r="G14" s="208">
        <f>SUM(G7:G13)</f>
        <v>0</v>
      </c>
      <c r="H14" s="208">
        <f>SUM(H7:H13)</f>
        <v>0</v>
      </c>
      <c r="I14" s="209">
        <f>SUM(I7:I13)</f>
        <v>0</v>
      </c>
    </row>
    <row r="15" spans="1:9" ht="12.75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57" ht="19.5" customHeight="1">
      <c r="A16" s="195" t="s">
        <v>80</v>
      </c>
      <c r="B16" s="195"/>
      <c r="C16" s="195"/>
      <c r="D16" s="195"/>
      <c r="E16" s="195"/>
      <c r="F16" s="195"/>
      <c r="G16" s="210"/>
      <c r="H16" s="195"/>
      <c r="I16" s="195"/>
      <c r="BA16" s="132"/>
      <c r="BB16" s="132"/>
      <c r="BC16" s="132"/>
      <c r="BD16" s="132"/>
      <c r="BE16" s="132"/>
    </row>
    <row r="17" ht="13.5" thickBot="1"/>
    <row r="18" spans="1:9" ht="12.75">
      <c r="A18" s="161" t="s">
        <v>81</v>
      </c>
      <c r="B18" s="162"/>
      <c r="C18" s="162"/>
      <c r="D18" s="211"/>
      <c r="E18" s="212" t="s">
        <v>82</v>
      </c>
      <c r="F18" s="213" t="s">
        <v>12</v>
      </c>
      <c r="G18" s="214" t="s">
        <v>83</v>
      </c>
      <c r="H18" s="215"/>
      <c r="I18" s="216" t="s">
        <v>82</v>
      </c>
    </row>
    <row r="19" spans="1:53" ht="12.75">
      <c r="A19" s="155" t="s">
        <v>236</v>
      </c>
      <c r="B19" s="146"/>
      <c r="C19" s="146"/>
      <c r="D19" s="217"/>
      <c r="E19" s="218"/>
      <c r="F19" s="219"/>
      <c r="G19" s="220">
        <v>0</v>
      </c>
      <c r="H19" s="221"/>
      <c r="I19" s="222">
        <f aca="true" t="shared" si="0" ref="I19:I24">E19+F19*G19/100</f>
        <v>0</v>
      </c>
      <c r="BA19" s="1">
        <v>0</v>
      </c>
    </row>
    <row r="20" spans="1:53" ht="12.75">
      <c r="A20" s="155" t="s">
        <v>237</v>
      </c>
      <c r="B20" s="146"/>
      <c r="C20" s="146"/>
      <c r="D20" s="217"/>
      <c r="E20" s="218"/>
      <c r="F20" s="219"/>
      <c r="G20" s="220">
        <v>0</v>
      </c>
      <c r="H20" s="221"/>
      <c r="I20" s="222">
        <f t="shared" si="0"/>
        <v>0</v>
      </c>
      <c r="BA20" s="1">
        <v>0</v>
      </c>
    </row>
    <row r="21" spans="1:53" ht="12.75">
      <c r="A21" s="155" t="s">
        <v>238</v>
      </c>
      <c r="B21" s="146"/>
      <c r="C21" s="146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1</v>
      </c>
    </row>
    <row r="22" spans="1:53" ht="12.75">
      <c r="A22" s="155" t="s">
        <v>239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1</v>
      </c>
    </row>
    <row r="23" spans="1:53" ht="12.75">
      <c r="A23" s="155" t="s">
        <v>240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2</v>
      </c>
    </row>
    <row r="24" spans="1:53" ht="12.75">
      <c r="A24" s="155" t="s">
        <v>241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2</v>
      </c>
    </row>
    <row r="25" spans="1:9" ht="13.5" thickBot="1">
      <c r="A25" s="223"/>
      <c r="B25" s="224" t="s">
        <v>84</v>
      </c>
      <c r="C25" s="225"/>
      <c r="D25" s="226"/>
      <c r="E25" s="227"/>
      <c r="F25" s="228"/>
      <c r="G25" s="228"/>
      <c r="H25" s="320">
        <f>SUM(I19:I24)</f>
        <v>0</v>
      </c>
      <c r="I25" s="321"/>
    </row>
    <row r="27" spans="2:9" ht="12.75">
      <c r="B27" s="14"/>
      <c r="F27" s="229"/>
      <c r="G27" s="230"/>
      <c r="H27" s="230"/>
      <c r="I27" s="46"/>
    </row>
    <row r="28" spans="6:9" ht="12.75">
      <c r="F28" s="229"/>
      <c r="G28" s="230"/>
      <c r="H28" s="230"/>
      <c r="I28" s="46"/>
    </row>
    <row r="29" spans="6:9" ht="12.75"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54"/>
  <sheetViews>
    <sheetView showGridLines="0" showZero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24" t="s">
        <v>102</v>
      </c>
      <c r="B1" s="324"/>
      <c r="C1" s="324"/>
      <c r="D1" s="324"/>
      <c r="E1" s="324"/>
      <c r="F1" s="324"/>
      <c r="G1" s="324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13" t="s">
        <v>2</v>
      </c>
      <c r="B3" s="314"/>
      <c r="C3" s="185" t="s">
        <v>105</v>
      </c>
      <c r="D3" s="186"/>
      <c r="E3" s="235" t="s">
        <v>85</v>
      </c>
      <c r="F3" s="236">
        <f>'01 1 Rek'!H1</f>
        <v>1</v>
      </c>
      <c r="G3" s="237"/>
    </row>
    <row r="4" spans="1:7" ht="13.5" thickBot="1">
      <c r="A4" s="325" t="s">
        <v>76</v>
      </c>
      <c r="B4" s="316"/>
      <c r="C4" s="191" t="s">
        <v>108</v>
      </c>
      <c r="D4" s="192"/>
      <c r="E4" s="326" t="str">
        <f>'01 1 Rek'!G2</f>
        <v>Kanalizace - stoka A</v>
      </c>
      <c r="F4" s="327"/>
      <c r="G4" s="328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112</v>
      </c>
      <c r="C8" s="259" t="s">
        <v>113</v>
      </c>
      <c r="D8" s="260" t="s">
        <v>114</v>
      </c>
      <c r="E8" s="261">
        <v>10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80" ht="12.75">
      <c r="A9" s="257">
        <v>2</v>
      </c>
      <c r="B9" s="258" t="s">
        <v>115</v>
      </c>
      <c r="C9" s="259" t="s">
        <v>116</v>
      </c>
      <c r="D9" s="260" t="s">
        <v>117</v>
      </c>
      <c r="E9" s="261">
        <v>99.6</v>
      </c>
      <c r="F9" s="261">
        <v>0</v>
      </c>
      <c r="G9" s="262">
        <f>E9*F9</f>
        <v>0</v>
      </c>
      <c r="H9" s="263">
        <v>0</v>
      </c>
      <c r="I9" s="264">
        <f>E9*H9</f>
        <v>0</v>
      </c>
      <c r="J9" s="263">
        <v>-0.72</v>
      </c>
      <c r="K9" s="264">
        <f>E9*J9</f>
        <v>-71.71199999999999</v>
      </c>
      <c r="O9" s="256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>IF(AZ9=1,G9,0)</f>
        <v>0</v>
      </c>
      <c r="BB9" s="231">
        <f>IF(AZ9=2,G9,0)</f>
        <v>0</v>
      </c>
      <c r="BC9" s="231">
        <f>IF(AZ9=3,G9,0)</f>
        <v>0</v>
      </c>
      <c r="BD9" s="231">
        <f>IF(AZ9=4,G9,0)</f>
        <v>0</v>
      </c>
      <c r="BE9" s="231">
        <f>IF(AZ9=5,G9,0)</f>
        <v>0</v>
      </c>
      <c r="CA9" s="256">
        <v>1</v>
      </c>
      <c r="CB9" s="256">
        <v>1</v>
      </c>
    </row>
    <row r="10" spans="1:15" ht="12.75">
      <c r="A10" s="265"/>
      <c r="B10" s="268"/>
      <c r="C10" s="322" t="s">
        <v>118</v>
      </c>
      <c r="D10" s="323"/>
      <c r="E10" s="269">
        <v>99.6</v>
      </c>
      <c r="F10" s="270"/>
      <c r="G10" s="271"/>
      <c r="H10" s="272"/>
      <c r="I10" s="266"/>
      <c r="J10" s="273"/>
      <c r="K10" s="266"/>
      <c r="M10" s="267" t="s">
        <v>118</v>
      </c>
      <c r="O10" s="256"/>
    </row>
    <row r="11" spans="1:80" ht="12.75">
      <c r="A11" s="257">
        <v>3</v>
      </c>
      <c r="B11" s="258" t="s">
        <v>119</v>
      </c>
      <c r="C11" s="259" t="s">
        <v>120</v>
      </c>
      <c r="D11" s="260" t="s">
        <v>117</v>
      </c>
      <c r="E11" s="261">
        <v>99.6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>
        <v>-0.316</v>
      </c>
      <c r="K11" s="264">
        <f>E11*J11</f>
        <v>-31.473599999999998</v>
      </c>
      <c r="O11" s="256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6">
        <v>1</v>
      </c>
      <c r="CB11" s="256">
        <v>1</v>
      </c>
    </row>
    <row r="12" spans="1:15" ht="12.75">
      <c r="A12" s="265"/>
      <c r="B12" s="268"/>
      <c r="C12" s="322" t="s">
        <v>118</v>
      </c>
      <c r="D12" s="323"/>
      <c r="E12" s="269">
        <v>99.6</v>
      </c>
      <c r="F12" s="270"/>
      <c r="G12" s="271"/>
      <c r="H12" s="272"/>
      <c r="I12" s="266"/>
      <c r="J12" s="273"/>
      <c r="K12" s="266"/>
      <c r="M12" s="267" t="s">
        <v>118</v>
      </c>
      <c r="O12" s="256"/>
    </row>
    <row r="13" spans="1:80" ht="12.75">
      <c r="A13" s="257">
        <v>4</v>
      </c>
      <c r="B13" s="258" t="s">
        <v>121</v>
      </c>
      <c r="C13" s="259" t="s">
        <v>122</v>
      </c>
      <c r="D13" s="260" t="s">
        <v>123</v>
      </c>
      <c r="E13" s="261">
        <v>10</v>
      </c>
      <c r="F13" s="261">
        <v>0</v>
      </c>
      <c r="G13" s="262">
        <f>E13*F13</f>
        <v>0</v>
      </c>
      <c r="H13" s="263">
        <v>0</v>
      </c>
      <c r="I13" s="264">
        <f>E13*H13</f>
        <v>0</v>
      </c>
      <c r="J13" s="263">
        <v>0</v>
      </c>
      <c r="K13" s="264">
        <f>E13*J13</f>
        <v>0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6">
        <v>1</v>
      </c>
      <c r="CB13" s="256">
        <v>1</v>
      </c>
    </row>
    <row r="14" spans="1:80" ht="12.75">
      <c r="A14" s="257">
        <v>5</v>
      </c>
      <c r="B14" s="258" t="s">
        <v>124</v>
      </c>
      <c r="C14" s="259" t="s">
        <v>125</v>
      </c>
      <c r="D14" s="260" t="s">
        <v>109</v>
      </c>
      <c r="E14" s="261">
        <v>138</v>
      </c>
      <c r="F14" s="261">
        <v>0</v>
      </c>
      <c r="G14" s="262">
        <f>E14*F14</f>
        <v>0</v>
      </c>
      <c r="H14" s="263">
        <v>0.0107</v>
      </c>
      <c r="I14" s="264">
        <f>E14*H14</f>
        <v>1.4766</v>
      </c>
      <c r="J14" s="263">
        <v>0</v>
      </c>
      <c r="K14" s="264">
        <f>E14*J14</f>
        <v>0</v>
      </c>
      <c r="O14" s="256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6">
        <v>1</v>
      </c>
      <c r="CB14" s="256">
        <v>1</v>
      </c>
    </row>
    <row r="15" spans="1:15" ht="12.75">
      <c r="A15" s="265"/>
      <c r="B15" s="268"/>
      <c r="C15" s="322" t="s">
        <v>126</v>
      </c>
      <c r="D15" s="323"/>
      <c r="E15" s="269">
        <v>83</v>
      </c>
      <c r="F15" s="270"/>
      <c r="G15" s="271"/>
      <c r="H15" s="272"/>
      <c r="I15" s="266"/>
      <c r="J15" s="273"/>
      <c r="K15" s="266"/>
      <c r="M15" s="267" t="s">
        <v>126</v>
      </c>
      <c r="O15" s="256"/>
    </row>
    <row r="16" spans="1:15" ht="12.75">
      <c r="A16" s="265"/>
      <c r="B16" s="268"/>
      <c r="C16" s="322" t="s">
        <v>127</v>
      </c>
      <c r="D16" s="323"/>
      <c r="E16" s="269">
        <v>55</v>
      </c>
      <c r="F16" s="270"/>
      <c r="G16" s="271"/>
      <c r="H16" s="272"/>
      <c r="I16" s="266"/>
      <c r="J16" s="273"/>
      <c r="K16" s="266"/>
      <c r="M16" s="267" t="s">
        <v>127</v>
      </c>
      <c r="O16" s="256"/>
    </row>
    <row r="17" spans="1:80" ht="12.75">
      <c r="A17" s="257">
        <v>6</v>
      </c>
      <c r="B17" s="258" t="s">
        <v>128</v>
      </c>
      <c r="C17" s="259" t="s">
        <v>129</v>
      </c>
      <c r="D17" s="260" t="s">
        <v>109</v>
      </c>
      <c r="E17" s="261">
        <v>40</v>
      </c>
      <c r="F17" s="261">
        <v>0</v>
      </c>
      <c r="G17" s="262">
        <f>E17*F17</f>
        <v>0</v>
      </c>
      <c r="H17" s="263">
        <v>0.06963</v>
      </c>
      <c r="I17" s="264">
        <f>E17*H17</f>
        <v>2.7851999999999997</v>
      </c>
      <c r="J17" s="263">
        <v>0</v>
      </c>
      <c r="K17" s="264">
        <f>E17*J17</f>
        <v>0</v>
      </c>
      <c r="O17" s="256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6">
        <v>1</v>
      </c>
      <c r="CB17" s="256">
        <v>1</v>
      </c>
    </row>
    <row r="18" spans="1:15" ht="12.75">
      <c r="A18" s="265"/>
      <c r="B18" s="268"/>
      <c r="C18" s="322" t="s">
        <v>130</v>
      </c>
      <c r="D18" s="323"/>
      <c r="E18" s="269">
        <v>40</v>
      </c>
      <c r="F18" s="270"/>
      <c r="G18" s="271"/>
      <c r="H18" s="272"/>
      <c r="I18" s="266"/>
      <c r="J18" s="273"/>
      <c r="K18" s="266"/>
      <c r="M18" s="267" t="s">
        <v>130</v>
      </c>
      <c r="O18" s="256"/>
    </row>
    <row r="19" spans="1:80" ht="12.75">
      <c r="A19" s="257">
        <v>7</v>
      </c>
      <c r="B19" s="258" t="s">
        <v>131</v>
      </c>
      <c r="C19" s="259" t="s">
        <v>132</v>
      </c>
      <c r="D19" s="260" t="s">
        <v>133</v>
      </c>
      <c r="E19" s="261">
        <v>267</v>
      </c>
      <c r="F19" s="261">
        <v>0</v>
      </c>
      <c r="G19" s="262">
        <f>E19*F19</f>
        <v>0</v>
      </c>
      <c r="H19" s="263">
        <v>0</v>
      </c>
      <c r="I19" s="264">
        <f>E19*H19</f>
        <v>0</v>
      </c>
      <c r="J19" s="263">
        <v>0</v>
      </c>
      <c r="K19" s="264">
        <f>E19*J19</f>
        <v>0</v>
      </c>
      <c r="O19" s="256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6">
        <v>1</v>
      </c>
      <c r="CB19" s="256">
        <v>1</v>
      </c>
    </row>
    <row r="20" spans="1:15" ht="12.75">
      <c r="A20" s="265"/>
      <c r="B20" s="268"/>
      <c r="C20" s="322" t="s">
        <v>134</v>
      </c>
      <c r="D20" s="323"/>
      <c r="E20" s="269">
        <v>267</v>
      </c>
      <c r="F20" s="270"/>
      <c r="G20" s="271"/>
      <c r="H20" s="272"/>
      <c r="I20" s="266"/>
      <c r="J20" s="273"/>
      <c r="K20" s="266"/>
      <c r="M20" s="267" t="s">
        <v>134</v>
      </c>
      <c r="O20" s="256"/>
    </row>
    <row r="21" spans="1:80" ht="12.75">
      <c r="A21" s="257">
        <v>8</v>
      </c>
      <c r="B21" s="258" t="s">
        <v>135</v>
      </c>
      <c r="C21" s="259" t="s">
        <v>136</v>
      </c>
      <c r="D21" s="260" t="s">
        <v>133</v>
      </c>
      <c r="E21" s="261">
        <v>196.9</v>
      </c>
      <c r="F21" s="261">
        <v>0</v>
      </c>
      <c r="G21" s="262">
        <f>E21*F21</f>
        <v>0</v>
      </c>
      <c r="H21" s="263">
        <v>0</v>
      </c>
      <c r="I21" s="264">
        <f>E21*H21</f>
        <v>0</v>
      </c>
      <c r="J21" s="263">
        <v>0</v>
      </c>
      <c r="K21" s="264">
        <f>E21*J21</f>
        <v>0</v>
      </c>
      <c r="O21" s="256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6">
        <v>1</v>
      </c>
      <c r="CB21" s="256">
        <v>1</v>
      </c>
    </row>
    <row r="22" spans="1:15" ht="12.75">
      <c r="A22" s="265"/>
      <c r="B22" s="268"/>
      <c r="C22" s="322" t="s">
        <v>137</v>
      </c>
      <c r="D22" s="323"/>
      <c r="E22" s="269">
        <v>128.3</v>
      </c>
      <c r="F22" s="270"/>
      <c r="G22" s="271"/>
      <c r="H22" s="272"/>
      <c r="I22" s="266"/>
      <c r="J22" s="273"/>
      <c r="K22" s="266"/>
      <c r="M22" s="267" t="s">
        <v>137</v>
      </c>
      <c r="O22" s="256"/>
    </row>
    <row r="23" spans="1:15" ht="12.75">
      <c r="A23" s="265"/>
      <c r="B23" s="268"/>
      <c r="C23" s="322" t="s">
        <v>138</v>
      </c>
      <c r="D23" s="323"/>
      <c r="E23" s="269">
        <v>68.6</v>
      </c>
      <c r="F23" s="270"/>
      <c r="G23" s="271"/>
      <c r="H23" s="272"/>
      <c r="I23" s="266"/>
      <c r="J23" s="273"/>
      <c r="K23" s="266"/>
      <c r="M23" s="267" t="s">
        <v>138</v>
      </c>
      <c r="O23" s="256"/>
    </row>
    <row r="24" spans="1:80" ht="12.75">
      <c r="A24" s="257">
        <v>9</v>
      </c>
      <c r="B24" s="258" t="s">
        <v>139</v>
      </c>
      <c r="C24" s="259" t="s">
        <v>140</v>
      </c>
      <c r="D24" s="260" t="s">
        <v>133</v>
      </c>
      <c r="E24" s="261">
        <v>196.9</v>
      </c>
      <c r="F24" s="261">
        <v>0</v>
      </c>
      <c r="G24" s="262">
        <f aca="true" t="shared" si="0" ref="G24:G31">E24*F24</f>
        <v>0</v>
      </c>
      <c r="H24" s="263">
        <v>0</v>
      </c>
      <c r="I24" s="264">
        <f aca="true" t="shared" si="1" ref="I24:I31">E24*H24</f>
        <v>0</v>
      </c>
      <c r="J24" s="263">
        <v>0</v>
      </c>
      <c r="K24" s="264">
        <f aca="true" t="shared" si="2" ref="K24:K31">E24*J24</f>
        <v>0</v>
      </c>
      <c r="O24" s="256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 aca="true" t="shared" si="3" ref="BA24:BA31">IF(AZ24=1,G24,0)</f>
        <v>0</v>
      </c>
      <c r="BB24" s="231">
        <f aca="true" t="shared" si="4" ref="BB24:BB31">IF(AZ24=2,G24,0)</f>
        <v>0</v>
      </c>
      <c r="BC24" s="231">
        <f aca="true" t="shared" si="5" ref="BC24:BC31">IF(AZ24=3,G24,0)</f>
        <v>0</v>
      </c>
      <c r="BD24" s="231">
        <f aca="true" t="shared" si="6" ref="BD24:BD31">IF(AZ24=4,G24,0)</f>
        <v>0</v>
      </c>
      <c r="BE24" s="231">
        <f aca="true" t="shared" si="7" ref="BE24:BE31">IF(AZ24=5,G24,0)</f>
        <v>0</v>
      </c>
      <c r="CA24" s="256">
        <v>1</v>
      </c>
      <c r="CB24" s="256">
        <v>1</v>
      </c>
    </row>
    <row r="25" spans="1:80" ht="12.75">
      <c r="A25" s="257">
        <v>10</v>
      </c>
      <c r="B25" s="258" t="s">
        <v>141</v>
      </c>
      <c r="C25" s="259" t="s">
        <v>142</v>
      </c>
      <c r="D25" s="260" t="s">
        <v>117</v>
      </c>
      <c r="E25" s="261">
        <v>386.4</v>
      </c>
      <c r="F25" s="261">
        <v>0</v>
      </c>
      <c r="G25" s="262">
        <f t="shared" si="0"/>
        <v>0</v>
      </c>
      <c r="H25" s="263">
        <v>0.00099</v>
      </c>
      <c r="I25" s="264">
        <f t="shared" si="1"/>
        <v>0.382536</v>
      </c>
      <c r="J25" s="263">
        <v>0</v>
      </c>
      <c r="K25" s="264">
        <f t="shared" si="2"/>
        <v>0</v>
      </c>
      <c r="O25" s="256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 t="shared" si="3"/>
        <v>0</v>
      </c>
      <c r="BB25" s="231">
        <f t="shared" si="4"/>
        <v>0</v>
      </c>
      <c r="BC25" s="231">
        <f t="shared" si="5"/>
        <v>0</v>
      </c>
      <c r="BD25" s="231">
        <f t="shared" si="6"/>
        <v>0</v>
      </c>
      <c r="BE25" s="231">
        <f t="shared" si="7"/>
        <v>0</v>
      </c>
      <c r="CA25" s="256">
        <v>1</v>
      </c>
      <c r="CB25" s="256">
        <v>1</v>
      </c>
    </row>
    <row r="26" spans="1:80" ht="12.75">
      <c r="A26" s="257">
        <v>11</v>
      </c>
      <c r="B26" s="258" t="s">
        <v>143</v>
      </c>
      <c r="C26" s="259" t="s">
        <v>144</v>
      </c>
      <c r="D26" s="260" t="s">
        <v>117</v>
      </c>
      <c r="E26" s="261">
        <v>386.4</v>
      </c>
      <c r="F26" s="261">
        <v>0</v>
      </c>
      <c r="G26" s="262">
        <f t="shared" si="0"/>
        <v>0</v>
      </c>
      <c r="H26" s="263">
        <v>0</v>
      </c>
      <c r="I26" s="264">
        <f t="shared" si="1"/>
        <v>0</v>
      </c>
      <c r="J26" s="263">
        <v>0</v>
      </c>
      <c r="K26" s="264">
        <f t="shared" si="2"/>
        <v>0</v>
      </c>
      <c r="O26" s="256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 t="shared" si="3"/>
        <v>0</v>
      </c>
      <c r="BB26" s="231">
        <f t="shared" si="4"/>
        <v>0</v>
      </c>
      <c r="BC26" s="231">
        <f t="shared" si="5"/>
        <v>0</v>
      </c>
      <c r="BD26" s="231">
        <f t="shared" si="6"/>
        <v>0</v>
      </c>
      <c r="BE26" s="231">
        <f t="shared" si="7"/>
        <v>0</v>
      </c>
      <c r="CA26" s="256">
        <v>1</v>
      </c>
      <c r="CB26" s="256">
        <v>1</v>
      </c>
    </row>
    <row r="27" spans="1:80" ht="12.75">
      <c r="A27" s="257">
        <v>12</v>
      </c>
      <c r="B27" s="258" t="s">
        <v>145</v>
      </c>
      <c r="C27" s="259" t="s">
        <v>146</v>
      </c>
      <c r="D27" s="260" t="s">
        <v>133</v>
      </c>
      <c r="E27" s="261">
        <v>128.3</v>
      </c>
      <c r="F27" s="261">
        <v>0</v>
      </c>
      <c r="G27" s="262">
        <f t="shared" si="0"/>
        <v>0</v>
      </c>
      <c r="H27" s="263">
        <v>0</v>
      </c>
      <c r="I27" s="264">
        <f t="shared" si="1"/>
        <v>0</v>
      </c>
      <c r="J27" s="263">
        <v>0</v>
      </c>
      <c r="K27" s="264">
        <f t="shared" si="2"/>
        <v>0</v>
      </c>
      <c r="O27" s="256">
        <v>2</v>
      </c>
      <c r="AA27" s="231">
        <v>1</v>
      </c>
      <c r="AB27" s="231">
        <v>1</v>
      </c>
      <c r="AC27" s="231">
        <v>1</v>
      </c>
      <c r="AZ27" s="231">
        <v>1</v>
      </c>
      <c r="BA27" s="231">
        <f t="shared" si="3"/>
        <v>0</v>
      </c>
      <c r="BB27" s="231">
        <f t="shared" si="4"/>
        <v>0</v>
      </c>
      <c r="BC27" s="231">
        <f t="shared" si="5"/>
        <v>0</v>
      </c>
      <c r="BD27" s="231">
        <f t="shared" si="6"/>
        <v>0</v>
      </c>
      <c r="BE27" s="231">
        <f t="shared" si="7"/>
        <v>0</v>
      </c>
      <c r="CA27" s="256">
        <v>1</v>
      </c>
      <c r="CB27" s="256">
        <v>1</v>
      </c>
    </row>
    <row r="28" spans="1:80" ht="12.75">
      <c r="A28" s="257">
        <v>13</v>
      </c>
      <c r="B28" s="258" t="s">
        <v>147</v>
      </c>
      <c r="C28" s="259" t="s">
        <v>148</v>
      </c>
      <c r="D28" s="260" t="s">
        <v>133</v>
      </c>
      <c r="E28" s="261">
        <v>68.6</v>
      </c>
      <c r="F28" s="261">
        <v>0</v>
      </c>
      <c r="G28" s="262">
        <f t="shared" si="0"/>
        <v>0</v>
      </c>
      <c r="H28" s="263">
        <v>0</v>
      </c>
      <c r="I28" s="264">
        <f t="shared" si="1"/>
        <v>0</v>
      </c>
      <c r="J28" s="263">
        <v>0</v>
      </c>
      <c r="K28" s="264">
        <f t="shared" si="2"/>
        <v>0</v>
      </c>
      <c r="O28" s="256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si="3"/>
        <v>0</v>
      </c>
      <c r="BB28" s="231">
        <f t="shared" si="4"/>
        <v>0</v>
      </c>
      <c r="BC28" s="231">
        <f t="shared" si="5"/>
        <v>0</v>
      </c>
      <c r="BD28" s="231">
        <f t="shared" si="6"/>
        <v>0</v>
      </c>
      <c r="BE28" s="231">
        <f t="shared" si="7"/>
        <v>0</v>
      </c>
      <c r="CA28" s="256">
        <v>1</v>
      </c>
      <c r="CB28" s="256">
        <v>1</v>
      </c>
    </row>
    <row r="29" spans="1:80" ht="12.75">
      <c r="A29" s="257">
        <v>14</v>
      </c>
      <c r="B29" s="258" t="s">
        <v>149</v>
      </c>
      <c r="C29" s="259" t="s">
        <v>150</v>
      </c>
      <c r="D29" s="260" t="s">
        <v>133</v>
      </c>
      <c r="E29" s="261">
        <v>196.9</v>
      </c>
      <c r="F29" s="261">
        <v>0</v>
      </c>
      <c r="G29" s="262">
        <f t="shared" si="0"/>
        <v>0</v>
      </c>
      <c r="H29" s="263">
        <v>0</v>
      </c>
      <c r="I29" s="264">
        <f t="shared" si="1"/>
        <v>0</v>
      </c>
      <c r="J29" s="263">
        <v>0</v>
      </c>
      <c r="K29" s="264">
        <f t="shared" si="2"/>
        <v>0</v>
      </c>
      <c r="O29" s="256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3"/>
        <v>0</v>
      </c>
      <c r="BB29" s="231">
        <f t="shared" si="4"/>
        <v>0</v>
      </c>
      <c r="BC29" s="231">
        <f t="shared" si="5"/>
        <v>0</v>
      </c>
      <c r="BD29" s="231">
        <f t="shared" si="6"/>
        <v>0</v>
      </c>
      <c r="BE29" s="231">
        <f t="shared" si="7"/>
        <v>0</v>
      </c>
      <c r="CA29" s="256">
        <v>1</v>
      </c>
      <c r="CB29" s="256">
        <v>1</v>
      </c>
    </row>
    <row r="30" spans="1:80" ht="12.75">
      <c r="A30" s="257">
        <v>15</v>
      </c>
      <c r="B30" s="258" t="s">
        <v>151</v>
      </c>
      <c r="C30" s="259" t="s">
        <v>152</v>
      </c>
      <c r="D30" s="260" t="s">
        <v>133</v>
      </c>
      <c r="E30" s="261">
        <v>41.25</v>
      </c>
      <c r="F30" s="261">
        <v>0</v>
      </c>
      <c r="G30" s="262">
        <f t="shared" si="0"/>
        <v>0</v>
      </c>
      <c r="H30" s="263">
        <v>0</v>
      </c>
      <c r="I30" s="264">
        <f t="shared" si="1"/>
        <v>0</v>
      </c>
      <c r="J30" s="263">
        <v>0</v>
      </c>
      <c r="K30" s="264">
        <f t="shared" si="2"/>
        <v>0</v>
      </c>
      <c r="O30" s="256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3"/>
        <v>0</v>
      </c>
      <c r="BB30" s="231">
        <f t="shared" si="4"/>
        <v>0</v>
      </c>
      <c r="BC30" s="231">
        <f t="shared" si="5"/>
        <v>0</v>
      </c>
      <c r="BD30" s="231">
        <f t="shared" si="6"/>
        <v>0</v>
      </c>
      <c r="BE30" s="231">
        <f t="shared" si="7"/>
        <v>0</v>
      </c>
      <c r="CA30" s="256">
        <v>1</v>
      </c>
      <c r="CB30" s="256">
        <v>1</v>
      </c>
    </row>
    <row r="31" spans="1:80" ht="12.75">
      <c r="A31" s="257">
        <v>16</v>
      </c>
      <c r="B31" s="258" t="s">
        <v>153</v>
      </c>
      <c r="C31" s="259" t="s">
        <v>154</v>
      </c>
      <c r="D31" s="260" t="s">
        <v>133</v>
      </c>
      <c r="E31" s="261">
        <v>155.65</v>
      </c>
      <c r="F31" s="261">
        <v>0</v>
      </c>
      <c r="G31" s="262">
        <f t="shared" si="0"/>
        <v>0</v>
      </c>
      <c r="H31" s="263">
        <v>0</v>
      </c>
      <c r="I31" s="264">
        <f t="shared" si="1"/>
        <v>0</v>
      </c>
      <c r="J31" s="263">
        <v>0</v>
      </c>
      <c r="K31" s="264">
        <f t="shared" si="2"/>
        <v>0</v>
      </c>
      <c r="O31" s="256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3"/>
        <v>0</v>
      </c>
      <c r="BB31" s="231">
        <f t="shared" si="4"/>
        <v>0</v>
      </c>
      <c r="BC31" s="231">
        <f t="shared" si="5"/>
        <v>0</v>
      </c>
      <c r="BD31" s="231">
        <f t="shared" si="6"/>
        <v>0</v>
      </c>
      <c r="BE31" s="231">
        <f t="shared" si="7"/>
        <v>0</v>
      </c>
      <c r="CA31" s="256">
        <v>1</v>
      </c>
      <c r="CB31" s="256">
        <v>1</v>
      </c>
    </row>
    <row r="32" spans="1:15" ht="12.75">
      <c r="A32" s="265"/>
      <c r="B32" s="268"/>
      <c r="C32" s="322" t="s">
        <v>155</v>
      </c>
      <c r="D32" s="323"/>
      <c r="E32" s="269">
        <v>155.65</v>
      </c>
      <c r="F32" s="270"/>
      <c r="G32" s="271"/>
      <c r="H32" s="272"/>
      <c r="I32" s="266"/>
      <c r="J32" s="273"/>
      <c r="K32" s="266"/>
      <c r="M32" s="267" t="s">
        <v>155</v>
      </c>
      <c r="O32" s="256"/>
    </row>
    <row r="33" spans="1:80" ht="22.5">
      <c r="A33" s="257">
        <v>17</v>
      </c>
      <c r="B33" s="258" t="s">
        <v>156</v>
      </c>
      <c r="C33" s="259" t="s">
        <v>157</v>
      </c>
      <c r="D33" s="260" t="s">
        <v>133</v>
      </c>
      <c r="E33" s="261">
        <v>41.2459</v>
      </c>
      <c r="F33" s="261">
        <v>0</v>
      </c>
      <c r="G33" s="262">
        <f>E33*F33</f>
        <v>0</v>
      </c>
      <c r="H33" s="263">
        <v>1.7</v>
      </c>
      <c r="I33" s="264">
        <f>E33*H33</f>
        <v>70.11802999999999</v>
      </c>
      <c r="J33" s="263">
        <v>0</v>
      </c>
      <c r="K33" s="264">
        <f>E33*J33</f>
        <v>0</v>
      </c>
      <c r="O33" s="256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6">
        <v>1</v>
      </c>
      <c r="CB33" s="256">
        <v>1</v>
      </c>
    </row>
    <row r="34" spans="1:15" ht="12.75">
      <c r="A34" s="265"/>
      <c r="B34" s="268"/>
      <c r="C34" s="322" t="s">
        <v>158</v>
      </c>
      <c r="D34" s="323"/>
      <c r="E34" s="269">
        <v>48.6</v>
      </c>
      <c r="F34" s="270"/>
      <c r="G34" s="271"/>
      <c r="H34" s="272"/>
      <c r="I34" s="266"/>
      <c r="J34" s="273"/>
      <c r="K34" s="266"/>
      <c r="M34" s="267" t="s">
        <v>158</v>
      </c>
      <c r="O34" s="256"/>
    </row>
    <row r="35" spans="1:15" ht="12.75">
      <c r="A35" s="265"/>
      <c r="B35" s="268"/>
      <c r="C35" s="322" t="s">
        <v>159</v>
      </c>
      <c r="D35" s="323"/>
      <c r="E35" s="269">
        <v>-7.3541</v>
      </c>
      <c r="F35" s="270"/>
      <c r="G35" s="271"/>
      <c r="H35" s="272"/>
      <c r="I35" s="266"/>
      <c r="J35" s="273"/>
      <c r="K35" s="266"/>
      <c r="M35" s="267" t="s">
        <v>159</v>
      </c>
      <c r="O35" s="256"/>
    </row>
    <row r="36" spans="1:80" ht="12.75">
      <c r="A36" s="257">
        <v>18</v>
      </c>
      <c r="B36" s="258" t="s">
        <v>160</v>
      </c>
      <c r="C36" s="259" t="s">
        <v>161</v>
      </c>
      <c r="D36" s="260" t="s">
        <v>133</v>
      </c>
      <c r="E36" s="261">
        <v>41.25</v>
      </c>
      <c r="F36" s="261">
        <v>0</v>
      </c>
      <c r="G36" s="262">
        <f>E36*F36</f>
        <v>0</v>
      </c>
      <c r="H36" s="263">
        <v>0</v>
      </c>
      <c r="I36" s="264">
        <f>E36*H36</f>
        <v>0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80" ht="12.75">
      <c r="A37" s="257">
        <v>19</v>
      </c>
      <c r="B37" s="258" t="s">
        <v>162</v>
      </c>
      <c r="C37" s="259" t="s">
        <v>163</v>
      </c>
      <c r="D37" s="260" t="s">
        <v>164</v>
      </c>
      <c r="E37" s="261">
        <v>16.932</v>
      </c>
      <c r="F37" s="261">
        <v>0</v>
      </c>
      <c r="G37" s="262">
        <f>E37*F37</f>
        <v>0</v>
      </c>
      <c r="H37" s="263">
        <v>0</v>
      </c>
      <c r="I37" s="264">
        <f>E37*H37</f>
        <v>0</v>
      </c>
      <c r="J37" s="263">
        <v>0</v>
      </c>
      <c r="K37" s="264">
        <f>E37*J37</f>
        <v>0</v>
      </c>
      <c r="O37" s="256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6">
        <v>1</v>
      </c>
      <c r="CB37" s="256">
        <v>1</v>
      </c>
    </row>
    <row r="38" spans="1:15" ht="12.75">
      <c r="A38" s="265"/>
      <c r="B38" s="268"/>
      <c r="C38" s="322" t="s">
        <v>165</v>
      </c>
      <c r="D38" s="323"/>
      <c r="E38" s="269">
        <v>16.932</v>
      </c>
      <c r="F38" s="270"/>
      <c r="G38" s="271"/>
      <c r="H38" s="272"/>
      <c r="I38" s="266"/>
      <c r="J38" s="273"/>
      <c r="K38" s="266"/>
      <c r="M38" s="267" t="s">
        <v>165</v>
      </c>
      <c r="O38" s="256"/>
    </row>
    <row r="39" spans="1:80" ht="12.75">
      <c r="A39" s="257">
        <v>20</v>
      </c>
      <c r="B39" s="258" t="s">
        <v>166</v>
      </c>
      <c r="C39" s="259" t="s">
        <v>167</v>
      </c>
      <c r="D39" s="260" t="s">
        <v>133</v>
      </c>
      <c r="E39" s="261">
        <v>41.25</v>
      </c>
      <c r="F39" s="261">
        <v>0</v>
      </c>
      <c r="G39" s="262">
        <f>E39*F39</f>
        <v>0</v>
      </c>
      <c r="H39" s="263">
        <v>0</v>
      </c>
      <c r="I39" s="264">
        <f>E39*H39</f>
        <v>0</v>
      </c>
      <c r="J39" s="263">
        <v>0</v>
      </c>
      <c r="K39" s="264">
        <f>E39*J39</f>
        <v>0</v>
      </c>
      <c r="O39" s="256">
        <v>2</v>
      </c>
      <c r="AA39" s="231">
        <v>1</v>
      </c>
      <c r="AB39" s="231">
        <v>1</v>
      </c>
      <c r="AC39" s="231">
        <v>1</v>
      </c>
      <c r="AZ39" s="231">
        <v>1</v>
      </c>
      <c r="BA39" s="231">
        <f>IF(AZ39=1,G39,0)</f>
        <v>0</v>
      </c>
      <c r="BB39" s="231">
        <f>IF(AZ39=2,G39,0)</f>
        <v>0</v>
      </c>
      <c r="BC39" s="231">
        <f>IF(AZ39=3,G39,0)</f>
        <v>0</v>
      </c>
      <c r="BD39" s="231">
        <f>IF(AZ39=4,G39,0)</f>
        <v>0</v>
      </c>
      <c r="BE39" s="231">
        <f>IF(AZ39=5,G39,0)</f>
        <v>0</v>
      </c>
      <c r="CA39" s="256">
        <v>1</v>
      </c>
      <c r="CB39" s="256">
        <v>1</v>
      </c>
    </row>
    <row r="40" spans="1:57" ht="12.75">
      <c r="A40" s="274"/>
      <c r="B40" s="275" t="s">
        <v>100</v>
      </c>
      <c r="C40" s="276" t="s">
        <v>111</v>
      </c>
      <c r="D40" s="277"/>
      <c r="E40" s="278"/>
      <c r="F40" s="279"/>
      <c r="G40" s="280">
        <f>SUM(G7:G39)</f>
        <v>0</v>
      </c>
      <c r="H40" s="281"/>
      <c r="I40" s="282">
        <f>SUM(I7:I39)</f>
        <v>74.76236599999999</v>
      </c>
      <c r="J40" s="281"/>
      <c r="K40" s="282">
        <f>SUM(K7:K39)</f>
        <v>-103.1856</v>
      </c>
      <c r="O40" s="256">
        <v>4</v>
      </c>
      <c r="BA40" s="283">
        <f>SUM(BA7:BA39)</f>
        <v>0</v>
      </c>
      <c r="BB40" s="283">
        <f>SUM(BB7:BB39)</f>
        <v>0</v>
      </c>
      <c r="BC40" s="283">
        <f>SUM(BC7:BC39)</f>
        <v>0</v>
      </c>
      <c r="BD40" s="283">
        <f>SUM(BD7:BD39)</f>
        <v>0</v>
      </c>
      <c r="BE40" s="283">
        <f>SUM(BE7:BE39)</f>
        <v>0</v>
      </c>
    </row>
    <row r="41" spans="1:15" ht="12.75">
      <c r="A41" s="246" t="s">
        <v>97</v>
      </c>
      <c r="B41" s="247" t="s">
        <v>168</v>
      </c>
      <c r="C41" s="248" t="s">
        <v>169</v>
      </c>
      <c r="D41" s="249"/>
      <c r="E41" s="250"/>
      <c r="F41" s="250"/>
      <c r="G41" s="251"/>
      <c r="H41" s="252"/>
      <c r="I41" s="253"/>
      <c r="J41" s="254"/>
      <c r="K41" s="255"/>
      <c r="O41" s="256">
        <v>1</v>
      </c>
    </row>
    <row r="42" spans="1:80" ht="12.75">
      <c r="A42" s="257">
        <v>21</v>
      </c>
      <c r="B42" s="258" t="s">
        <v>171</v>
      </c>
      <c r="C42" s="259" t="s">
        <v>172</v>
      </c>
      <c r="D42" s="260" t="s">
        <v>117</v>
      </c>
      <c r="E42" s="261">
        <v>0.72</v>
      </c>
      <c r="F42" s="261">
        <v>0</v>
      </c>
      <c r="G42" s="262">
        <f>E42*F42</f>
        <v>0</v>
      </c>
      <c r="H42" s="263">
        <v>0.18968</v>
      </c>
      <c r="I42" s="264">
        <f>E42*H42</f>
        <v>0.13656959999999999</v>
      </c>
      <c r="J42" s="263">
        <v>0</v>
      </c>
      <c r="K42" s="264">
        <f>E42*J42</f>
        <v>0</v>
      </c>
      <c r="O42" s="256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6">
        <v>1</v>
      </c>
      <c r="CB42" s="256">
        <v>1</v>
      </c>
    </row>
    <row r="43" spans="1:15" ht="12.75">
      <c r="A43" s="265"/>
      <c r="B43" s="268"/>
      <c r="C43" s="322" t="s">
        <v>173</v>
      </c>
      <c r="D43" s="323"/>
      <c r="E43" s="269">
        <v>0.72</v>
      </c>
      <c r="F43" s="270"/>
      <c r="G43" s="271"/>
      <c r="H43" s="272"/>
      <c r="I43" s="266"/>
      <c r="J43" s="273"/>
      <c r="K43" s="266"/>
      <c r="M43" s="267" t="s">
        <v>173</v>
      </c>
      <c r="O43" s="256"/>
    </row>
    <row r="44" spans="1:80" ht="12.75">
      <c r="A44" s="257">
        <v>22</v>
      </c>
      <c r="B44" s="258" t="s">
        <v>174</v>
      </c>
      <c r="C44" s="259" t="s">
        <v>175</v>
      </c>
      <c r="D44" s="260" t="s">
        <v>133</v>
      </c>
      <c r="E44" s="261">
        <v>8.1</v>
      </c>
      <c r="F44" s="261">
        <v>0</v>
      </c>
      <c r="G44" s="262">
        <f>E44*F44</f>
        <v>0</v>
      </c>
      <c r="H44" s="263">
        <v>1.1322</v>
      </c>
      <c r="I44" s="264">
        <f>E44*H44</f>
        <v>9.17082</v>
      </c>
      <c r="J44" s="263">
        <v>0</v>
      </c>
      <c r="K44" s="264">
        <f>E44*J44</f>
        <v>0</v>
      </c>
      <c r="O44" s="256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6">
        <v>1</v>
      </c>
      <c r="CB44" s="256">
        <v>1</v>
      </c>
    </row>
    <row r="45" spans="1:15" ht="12.75">
      <c r="A45" s="265"/>
      <c r="B45" s="268"/>
      <c r="C45" s="322" t="s">
        <v>176</v>
      </c>
      <c r="D45" s="323"/>
      <c r="E45" s="269">
        <v>8.1</v>
      </c>
      <c r="F45" s="270"/>
      <c r="G45" s="271"/>
      <c r="H45" s="272"/>
      <c r="I45" s="266"/>
      <c r="J45" s="273"/>
      <c r="K45" s="266"/>
      <c r="M45" s="267" t="s">
        <v>176</v>
      </c>
      <c r="O45" s="256"/>
    </row>
    <row r="46" spans="1:57" ht="12.75">
      <c r="A46" s="274"/>
      <c r="B46" s="275" t="s">
        <v>100</v>
      </c>
      <c r="C46" s="276" t="s">
        <v>170</v>
      </c>
      <c r="D46" s="277"/>
      <c r="E46" s="278"/>
      <c r="F46" s="279"/>
      <c r="G46" s="280">
        <f>SUM(G41:G45)</f>
        <v>0</v>
      </c>
      <c r="H46" s="281"/>
      <c r="I46" s="282">
        <f>SUM(I41:I45)</f>
        <v>9.3073896</v>
      </c>
      <c r="J46" s="281"/>
      <c r="K46" s="282">
        <f>SUM(K41:K45)</f>
        <v>0</v>
      </c>
      <c r="O46" s="256">
        <v>4</v>
      </c>
      <c r="BA46" s="283">
        <f>SUM(BA41:BA45)</f>
        <v>0</v>
      </c>
      <c r="BB46" s="283">
        <f>SUM(BB41:BB45)</f>
        <v>0</v>
      </c>
      <c r="BC46" s="283">
        <f>SUM(BC41:BC45)</f>
        <v>0</v>
      </c>
      <c r="BD46" s="283">
        <f>SUM(BD41:BD45)</f>
        <v>0</v>
      </c>
      <c r="BE46" s="283">
        <f>SUM(BE41:BE45)</f>
        <v>0</v>
      </c>
    </row>
    <row r="47" spans="1:15" ht="12.75">
      <c r="A47" s="246" t="s">
        <v>97</v>
      </c>
      <c r="B47" s="247" t="s">
        <v>177</v>
      </c>
      <c r="C47" s="248" t="s">
        <v>178</v>
      </c>
      <c r="D47" s="249"/>
      <c r="E47" s="250"/>
      <c r="F47" s="250"/>
      <c r="G47" s="251"/>
      <c r="H47" s="252"/>
      <c r="I47" s="253"/>
      <c r="J47" s="254"/>
      <c r="K47" s="255"/>
      <c r="O47" s="256">
        <v>1</v>
      </c>
    </row>
    <row r="48" spans="1:80" ht="12.75">
      <c r="A48" s="257">
        <v>23</v>
      </c>
      <c r="B48" s="258" t="s">
        <v>180</v>
      </c>
      <c r="C48" s="259" t="s">
        <v>181</v>
      </c>
      <c r="D48" s="260" t="s">
        <v>164</v>
      </c>
      <c r="E48" s="261">
        <v>25.398</v>
      </c>
      <c r="F48" s="261">
        <v>0</v>
      </c>
      <c r="G48" s="262">
        <f>E48*F48</f>
        <v>0</v>
      </c>
      <c r="H48" s="263">
        <v>1</v>
      </c>
      <c r="I48" s="264">
        <f>E48*H48</f>
        <v>25.398</v>
      </c>
      <c r="J48" s="263">
        <v>0</v>
      </c>
      <c r="K48" s="264">
        <f>E48*J48</f>
        <v>0</v>
      </c>
      <c r="O48" s="256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6">
        <v>1</v>
      </c>
      <c r="CB48" s="256">
        <v>1</v>
      </c>
    </row>
    <row r="49" spans="1:15" ht="12.75">
      <c r="A49" s="265"/>
      <c r="B49" s="268"/>
      <c r="C49" s="322" t="s">
        <v>182</v>
      </c>
      <c r="D49" s="323"/>
      <c r="E49" s="269">
        <v>25.398</v>
      </c>
      <c r="F49" s="270"/>
      <c r="G49" s="271"/>
      <c r="H49" s="272"/>
      <c r="I49" s="266"/>
      <c r="J49" s="273"/>
      <c r="K49" s="266"/>
      <c r="M49" s="267" t="s">
        <v>182</v>
      </c>
      <c r="O49" s="256"/>
    </row>
    <row r="50" spans="1:80" ht="12.75">
      <c r="A50" s="257">
        <v>24</v>
      </c>
      <c r="B50" s="258" t="s">
        <v>183</v>
      </c>
      <c r="C50" s="259" t="s">
        <v>184</v>
      </c>
      <c r="D50" s="260" t="s">
        <v>164</v>
      </c>
      <c r="E50" s="261">
        <v>59.262</v>
      </c>
      <c r="F50" s="261">
        <v>0</v>
      </c>
      <c r="G50" s="262">
        <f>E50*F50</f>
        <v>0</v>
      </c>
      <c r="H50" s="263">
        <v>1.1</v>
      </c>
      <c r="I50" s="264">
        <f>E50*H50</f>
        <v>65.18820000000001</v>
      </c>
      <c r="J50" s="263">
        <v>0</v>
      </c>
      <c r="K50" s="264">
        <f>E50*J50</f>
        <v>0</v>
      </c>
      <c r="O50" s="256">
        <v>2</v>
      </c>
      <c r="AA50" s="231">
        <v>1</v>
      </c>
      <c r="AB50" s="231">
        <v>1</v>
      </c>
      <c r="AC50" s="231">
        <v>1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6">
        <v>1</v>
      </c>
      <c r="CB50" s="256">
        <v>1</v>
      </c>
    </row>
    <row r="51" spans="1:15" ht="12.75">
      <c r="A51" s="265"/>
      <c r="B51" s="268"/>
      <c r="C51" s="322" t="s">
        <v>185</v>
      </c>
      <c r="D51" s="323"/>
      <c r="E51" s="269">
        <v>59.262</v>
      </c>
      <c r="F51" s="270"/>
      <c r="G51" s="271"/>
      <c r="H51" s="272"/>
      <c r="I51" s="266"/>
      <c r="J51" s="273"/>
      <c r="K51" s="266"/>
      <c r="M51" s="267" t="s">
        <v>185</v>
      </c>
      <c r="O51" s="256"/>
    </row>
    <row r="52" spans="1:80" ht="12.75">
      <c r="A52" s="257">
        <v>25</v>
      </c>
      <c r="B52" s="258" t="s">
        <v>186</v>
      </c>
      <c r="C52" s="259" t="s">
        <v>187</v>
      </c>
      <c r="D52" s="260" t="s">
        <v>117</v>
      </c>
      <c r="E52" s="261">
        <v>99.6</v>
      </c>
      <c r="F52" s="261">
        <v>0</v>
      </c>
      <c r="G52" s="262">
        <f>E52*F52</f>
        <v>0</v>
      </c>
      <c r="H52" s="263">
        <v>0.10255</v>
      </c>
      <c r="I52" s="264">
        <f>E52*H52</f>
        <v>10.21398</v>
      </c>
      <c r="J52" s="263">
        <v>0</v>
      </c>
      <c r="K52" s="264">
        <f>E52*J52</f>
        <v>0</v>
      </c>
      <c r="O52" s="256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6">
        <v>1</v>
      </c>
      <c r="CB52" s="256">
        <v>1</v>
      </c>
    </row>
    <row r="53" spans="1:15" ht="12.75">
      <c r="A53" s="265"/>
      <c r="B53" s="268"/>
      <c r="C53" s="322" t="s">
        <v>118</v>
      </c>
      <c r="D53" s="323"/>
      <c r="E53" s="269">
        <v>99.6</v>
      </c>
      <c r="F53" s="270"/>
      <c r="G53" s="271"/>
      <c r="H53" s="272"/>
      <c r="I53" s="266"/>
      <c r="J53" s="273"/>
      <c r="K53" s="266"/>
      <c r="M53" s="267" t="s">
        <v>118</v>
      </c>
      <c r="O53" s="256"/>
    </row>
    <row r="54" spans="1:80" ht="12.75">
      <c r="A54" s="257">
        <v>26</v>
      </c>
      <c r="B54" s="258" t="s">
        <v>188</v>
      </c>
      <c r="C54" s="259" t="s">
        <v>189</v>
      </c>
      <c r="D54" s="260" t="s">
        <v>117</v>
      </c>
      <c r="E54" s="261">
        <v>99.6</v>
      </c>
      <c r="F54" s="261">
        <v>0</v>
      </c>
      <c r="G54" s="262">
        <f>E54*F54</f>
        <v>0</v>
      </c>
      <c r="H54" s="263">
        <v>0.00061</v>
      </c>
      <c r="I54" s="264">
        <f>E54*H54</f>
        <v>0.06075599999999999</v>
      </c>
      <c r="J54" s="263">
        <v>0</v>
      </c>
      <c r="K54" s="264">
        <f>E54*J54</f>
        <v>0</v>
      </c>
      <c r="O54" s="256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6">
        <v>1</v>
      </c>
      <c r="CB54" s="256">
        <v>1</v>
      </c>
    </row>
    <row r="55" spans="1:15" ht="12.75">
      <c r="A55" s="265"/>
      <c r="B55" s="268"/>
      <c r="C55" s="322" t="s">
        <v>118</v>
      </c>
      <c r="D55" s="323"/>
      <c r="E55" s="269">
        <v>99.6</v>
      </c>
      <c r="F55" s="270"/>
      <c r="G55" s="271"/>
      <c r="H55" s="272"/>
      <c r="I55" s="266"/>
      <c r="J55" s="273"/>
      <c r="K55" s="266"/>
      <c r="M55" s="267" t="s">
        <v>118</v>
      </c>
      <c r="O55" s="256"/>
    </row>
    <row r="56" spans="1:57" ht="12.75">
      <c r="A56" s="274"/>
      <c r="B56" s="275" t="s">
        <v>100</v>
      </c>
      <c r="C56" s="276" t="s">
        <v>179</v>
      </c>
      <c r="D56" s="277"/>
      <c r="E56" s="278"/>
      <c r="F56" s="279"/>
      <c r="G56" s="280">
        <f>SUM(G47:G55)</f>
        <v>0</v>
      </c>
      <c r="H56" s="281"/>
      <c r="I56" s="282">
        <f>SUM(I47:I55)</f>
        <v>100.86093600000001</v>
      </c>
      <c r="J56" s="281"/>
      <c r="K56" s="282">
        <f>SUM(K47:K55)</f>
        <v>0</v>
      </c>
      <c r="O56" s="256">
        <v>4</v>
      </c>
      <c r="BA56" s="283">
        <f>SUM(BA47:BA55)</f>
        <v>0</v>
      </c>
      <c r="BB56" s="283">
        <f>SUM(BB47:BB55)</f>
        <v>0</v>
      </c>
      <c r="BC56" s="283">
        <f>SUM(BC47:BC55)</f>
        <v>0</v>
      </c>
      <c r="BD56" s="283">
        <f>SUM(BD47:BD55)</f>
        <v>0</v>
      </c>
      <c r="BE56" s="283">
        <f>SUM(BE47:BE55)</f>
        <v>0</v>
      </c>
    </row>
    <row r="57" spans="1:15" ht="12.75">
      <c r="A57" s="246" t="s">
        <v>97</v>
      </c>
      <c r="B57" s="247" t="s">
        <v>190</v>
      </c>
      <c r="C57" s="248" t="s">
        <v>191</v>
      </c>
      <c r="D57" s="249"/>
      <c r="E57" s="250"/>
      <c r="F57" s="250"/>
      <c r="G57" s="251"/>
      <c r="H57" s="252"/>
      <c r="I57" s="253"/>
      <c r="J57" s="254"/>
      <c r="K57" s="255"/>
      <c r="O57" s="256">
        <v>1</v>
      </c>
    </row>
    <row r="58" spans="1:80" ht="22.5">
      <c r="A58" s="257">
        <v>27</v>
      </c>
      <c r="B58" s="258" t="s">
        <v>193</v>
      </c>
      <c r="C58" s="259" t="s">
        <v>194</v>
      </c>
      <c r="D58" s="260" t="s">
        <v>109</v>
      </c>
      <c r="E58" s="261">
        <v>81</v>
      </c>
      <c r="F58" s="261">
        <v>0</v>
      </c>
      <c r="G58" s="262">
        <f>E58*F58</f>
        <v>0</v>
      </c>
      <c r="H58" s="263">
        <v>0.05932</v>
      </c>
      <c r="I58" s="264">
        <f>E58*H58</f>
        <v>4.80492</v>
      </c>
      <c r="J58" s="263">
        <v>0</v>
      </c>
      <c r="K58" s="264">
        <f>E58*J58</f>
        <v>0</v>
      </c>
      <c r="O58" s="256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>IF(AZ58=1,G58,0)</f>
        <v>0</v>
      </c>
      <c r="BB58" s="231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6">
        <v>1</v>
      </c>
      <c r="CB58" s="256">
        <v>1</v>
      </c>
    </row>
    <row r="59" spans="1:80" ht="22.5">
      <c r="A59" s="257">
        <v>28</v>
      </c>
      <c r="B59" s="258" t="s">
        <v>195</v>
      </c>
      <c r="C59" s="259" t="s">
        <v>196</v>
      </c>
      <c r="D59" s="260" t="s">
        <v>109</v>
      </c>
      <c r="E59" s="261">
        <v>30.8</v>
      </c>
      <c r="F59" s="261">
        <v>0</v>
      </c>
      <c r="G59" s="262">
        <f>E59*F59</f>
        <v>0</v>
      </c>
      <c r="H59" s="263">
        <v>0.03728</v>
      </c>
      <c r="I59" s="264">
        <f>E59*H59</f>
        <v>1.1482240000000001</v>
      </c>
      <c r="J59" s="263">
        <v>0</v>
      </c>
      <c r="K59" s="264">
        <f>E59*J59</f>
        <v>0</v>
      </c>
      <c r="O59" s="256">
        <v>2</v>
      </c>
      <c r="AA59" s="231">
        <v>1</v>
      </c>
      <c r="AB59" s="231">
        <v>1</v>
      </c>
      <c r="AC59" s="231">
        <v>1</v>
      </c>
      <c r="AZ59" s="231">
        <v>1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6">
        <v>1</v>
      </c>
      <c r="CB59" s="256">
        <v>1</v>
      </c>
    </row>
    <row r="60" spans="1:15" ht="12.75">
      <c r="A60" s="265"/>
      <c r="B60" s="268"/>
      <c r="C60" s="322" t="s">
        <v>197</v>
      </c>
      <c r="D60" s="323"/>
      <c r="E60" s="269">
        <v>30.8</v>
      </c>
      <c r="F60" s="270"/>
      <c r="G60" s="271"/>
      <c r="H60" s="272"/>
      <c r="I60" s="266"/>
      <c r="J60" s="273"/>
      <c r="K60" s="266"/>
      <c r="M60" s="267" t="s">
        <v>197</v>
      </c>
      <c r="O60" s="256"/>
    </row>
    <row r="61" spans="1:80" ht="12.75">
      <c r="A61" s="257">
        <v>29</v>
      </c>
      <c r="B61" s="258" t="s">
        <v>198</v>
      </c>
      <c r="C61" s="259" t="s">
        <v>199</v>
      </c>
      <c r="D61" s="260" t="s">
        <v>200</v>
      </c>
      <c r="E61" s="261">
        <v>2</v>
      </c>
      <c r="F61" s="261">
        <v>0</v>
      </c>
      <c r="G61" s="262">
        <f aca="true" t="shared" si="8" ref="G61:G70">E61*F61</f>
        <v>0</v>
      </c>
      <c r="H61" s="263">
        <v>0.02671</v>
      </c>
      <c r="I61" s="264">
        <f aca="true" t="shared" si="9" ref="I61:I70">E61*H61</f>
        <v>0.05342</v>
      </c>
      <c r="J61" s="263">
        <v>0</v>
      </c>
      <c r="K61" s="264">
        <f aca="true" t="shared" si="10" ref="K61:K70">E61*J61</f>
        <v>0</v>
      </c>
      <c r="O61" s="256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 aca="true" t="shared" si="11" ref="BA61:BA70">IF(AZ61=1,G61,0)</f>
        <v>0</v>
      </c>
      <c r="BB61" s="231">
        <f aca="true" t="shared" si="12" ref="BB61:BB70">IF(AZ61=2,G61,0)</f>
        <v>0</v>
      </c>
      <c r="BC61" s="231">
        <f aca="true" t="shared" si="13" ref="BC61:BC70">IF(AZ61=3,G61,0)</f>
        <v>0</v>
      </c>
      <c r="BD61" s="231">
        <f aca="true" t="shared" si="14" ref="BD61:BD70">IF(AZ61=4,G61,0)</f>
        <v>0</v>
      </c>
      <c r="BE61" s="231">
        <f aca="true" t="shared" si="15" ref="BE61:BE70">IF(AZ61=5,G61,0)</f>
        <v>0</v>
      </c>
      <c r="CA61" s="256">
        <v>1</v>
      </c>
      <c r="CB61" s="256">
        <v>1</v>
      </c>
    </row>
    <row r="62" spans="1:80" ht="12.75">
      <c r="A62" s="257">
        <v>30</v>
      </c>
      <c r="B62" s="258" t="s">
        <v>201</v>
      </c>
      <c r="C62" s="259" t="s">
        <v>202</v>
      </c>
      <c r="D62" s="260" t="s">
        <v>200</v>
      </c>
      <c r="E62" s="261">
        <v>5</v>
      </c>
      <c r="F62" s="261">
        <v>0</v>
      </c>
      <c r="G62" s="262">
        <f t="shared" si="8"/>
        <v>0</v>
      </c>
      <c r="H62" s="263">
        <v>2.13196</v>
      </c>
      <c r="I62" s="264">
        <f t="shared" si="9"/>
        <v>10.659799999999999</v>
      </c>
      <c r="J62" s="263">
        <v>0</v>
      </c>
      <c r="K62" s="264">
        <f t="shared" si="10"/>
        <v>0</v>
      </c>
      <c r="O62" s="256">
        <v>2</v>
      </c>
      <c r="AA62" s="231">
        <v>1</v>
      </c>
      <c r="AB62" s="231">
        <v>1</v>
      </c>
      <c r="AC62" s="231">
        <v>1</v>
      </c>
      <c r="AZ62" s="231">
        <v>1</v>
      </c>
      <c r="BA62" s="231">
        <f t="shared" si="11"/>
        <v>0</v>
      </c>
      <c r="BB62" s="231">
        <f t="shared" si="12"/>
        <v>0</v>
      </c>
      <c r="BC62" s="231">
        <f t="shared" si="13"/>
        <v>0</v>
      </c>
      <c r="BD62" s="231">
        <f t="shared" si="14"/>
        <v>0</v>
      </c>
      <c r="BE62" s="231">
        <f t="shared" si="15"/>
        <v>0</v>
      </c>
      <c r="CA62" s="256">
        <v>1</v>
      </c>
      <c r="CB62" s="256">
        <v>1</v>
      </c>
    </row>
    <row r="63" spans="1:80" ht="12.75">
      <c r="A63" s="257">
        <v>31</v>
      </c>
      <c r="B63" s="258" t="s">
        <v>203</v>
      </c>
      <c r="C63" s="259" t="s">
        <v>204</v>
      </c>
      <c r="D63" s="260" t="s">
        <v>200</v>
      </c>
      <c r="E63" s="261">
        <v>5</v>
      </c>
      <c r="F63" s="261">
        <v>0</v>
      </c>
      <c r="G63" s="262">
        <f t="shared" si="8"/>
        <v>0</v>
      </c>
      <c r="H63" s="263">
        <v>0.00702</v>
      </c>
      <c r="I63" s="264">
        <f t="shared" si="9"/>
        <v>0.0351</v>
      </c>
      <c r="J63" s="263">
        <v>0</v>
      </c>
      <c r="K63" s="264">
        <f t="shared" si="10"/>
        <v>0</v>
      </c>
      <c r="O63" s="256">
        <v>2</v>
      </c>
      <c r="AA63" s="231">
        <v>1</v>
      </c>
      <c r="AB63" s="231">
        <v>1</v>
      </c>
      <c r="AC63" s="231">
        <v>1</v>
      </c>
      <c r="AZ63" s="231">
        <v>1</v>
      </c>
      <c r="BA63" s="231">
        <f t="shared" si="11"/>
        <v>0</v>
      </c>
      <c r="BB63" s="231">
        <f t="shared" si="12"/>
        <v>0</v>
      </c>
      <c r="BC63" s="231">
        <f t="shared" si="13"/>
        <v>0</v>
      </c>
      <c r="BD63" s="231">
        <f t="shared" si="14"/>
        <v>0</v>
      </c>
      <c r="BE63" s="231">
        <f t="shared" si="15"/>
        <v>0</v>
      </c>
      <c r="CA63" s="256">
        <v>1</v>
      </c>
      <c r="CB63" s="256">
        <v>1</v>
      </c>
    </row>
    <row r="64" spans="1:80" ht="12.75">
      <c r="A64" s="257">
        <v>32</v>
      </c>
      <c r="B64" s="258" t="s">
        <v>205</v>
      </c>
      <c r="C64" s="259" t="s">
        <v>206</v>
      </c>
      <c r="D64" s="260" t="s">
        <v>200</v>
      </c>
      <c r="E64" s="261">
        <v>5</v>
      </c>
      <c r="F64" s="261">
        <v>0</v>
      </c>
      <c r="G64" s="262">
        <f t="shared" si="8"/>
        <v>0</v>
      </c>
      <c r="H64" s="263">
        <v>0.196</v>
      </c>
      <c r="I64" s="264">
        <f t="shared" si="9"/>
        <v>0.98</v>
      </c>
      <c r="J64" s="263"/>
      <c r="K64" s="264">
        <f t="shared" si="10"/>
        <v>0</v>
      </c>
      <c r="O64" s="256">
        <v>2</v>
      </c>
      <c r="AA64" s="231">
        <v>3</v>
      </c>
      <c r="AB64" s="231">
        <v>0</v>
      </c>
      <c r="AC64" s="231">
        <v>55243442</v>
      </c>
      <c r="AZ64" s="231">
        <v>1</v>
      </c>
      <c r="BA64" s="231">
        <f t="shared" si="11"/>
        <v>0</v>
      </c>
      <c r="BB64" s="231">
        <f t="shared" si="12"/>
        <v>0</v>
      </c>
      <c r="BC64" s="231">
        <f t="shared" si="13"/>
        <v>0</v>
      </c>
      <c r="BD64" s="231">
        <f t="shared" si="14"/>
        <v>0</v>
      </c>
      <c r="BE64" s="231">
        <f t="shared" si="15"/>
        <v>0</v>
      </c>
      <c r="CA64" s="256">
        <v>3</v>
      </c>
      <c r="CB64" s="256">
        <v>0</v>
      </c>
    </row>
    <row r="65" spans="1:80" ht="12.75">
      <c r="A65" s="257">
        <v>33</v>
      </c>
      <c r="B65" s="258" t="s">
        <v>207</v>
      </c>
      <c r="C65" s="259" t="s">
        <v>208</v>
      </c>
      <c r="D65" s="260" t="s">
        <v>200</v>
      </c>
      <c r="E65" s="261">
        <v>2</v>
      </c>
      <c r="F65" s="261">
        <v>0</v>
      </c>
      <c r="G65" s="262">
        <f t="shared" si="8"/>
        <v>0</v>
      </c>
      <c r="H65" s="263">
        <v>0.37</v>
      </c>
      <c r="I65" s="264">
        <f t="shared" si="9"/>
        <v>0.74</v>
      </c>
      <c r="J65" s="263"/>
      <c r="K65" s="264">
        <f t="shared" si="10"/>
        <v>0</v>
      </c>
      <c r="O65" s="256">
        <v>2</v>
      </c>
      <c r="AA65" s="231">
        <v>3</v>
      </c>
      <c r="AB65" s="231">
        <v>0</v>
      </c>
      <c r="AC65" s="231" t="s">
        <v>207</v>
      </c>
      <c r="AZ65" s="231">
        <v>1</v>
      </c>
      <c r="BA65" s="231">
        <f t="shared" si="11"/>
        <v>0</v>
      </c>
      <c r="BB65" s="231">
        <f t="shared" si="12"/>
        <v>0</v>
      </c>
      <c r="BC65" s="231">
        <f t="shared" si="13"/>
        <v>0</v>
      </c>
      <c r="BD65" s="231">
        <f t="shared" si="14"/>
        <v>0</v>
      </c>
      <c r="BE65" s="231">
        <f t="shared" si="15"/>
        <v>0</v>
      </c>
      <c r="CA65" s="256">
        <v>3</v>
      </c>
      <c r="CB65" s="256">
        <v>0</v>
      </c>
    </row>
    <row r="66" spans="1:80" ht="12.75">
      <c r="A66" s="257">
        <v>34</v>
      </c>
      <c r="B66" s="258" t="s">
        <v>209</v>
      </c>
      <c r="C66" s="259" t="s">
        <v>210</v>
      </c>
      <c r="D66" s="260" t="s">
        <v>200</v>
      </c>
      <c r="E66" s="261">
        <v>2</v>
      </c>
      <c r="F66" s="261">
        <v>0</v>
      </c>
      <c r="G66" s="262">
        <f t="shared" si="8"/>
        <v>0</v>
      </c>
      <c r="H66" s="263">
        <v>0.74</v>
      </c>
      <c r="I66" s="264">
        <f t="shared" si="9"/>
        <v>1.48</v>
      </c>
      <c r="J66" s="263"/>
      <c r="K66" s="264">
        <f t="shared" si="10"/>
        <v>0</v>
      </c>
      <c r="O66" s="256">
        <v>2</v>
      </c>
      <c r="AA66" s="231">
        <v>3</v>
      </c>
      <c r="AB66" s="231">
        <v>1</v>
      </c>
      <c r="AC66" s="231" t="s">
        <v>209</v>
      </c>
      <c r="AZ66" s="231">
        <v>1</v>
      </c>
      <c r="BA66" s="231">
        <f t="shared" si="11"/>
        <v>0</v>
      </c>
      <c r="BB66" s="231">
        <f t="shared" si="12"/>
        <v>0</v>
      </c>
      <c r="BC66" s="231">
        <f t="shared" si="13"/>
        <v>0</v>
      </c>
      <c r="BD66" s="231">
        <f t="shared" si="14"/>
        <v>0</v>
      </c>
      <c r="BE66" s="231">
        <f t="shared" si="15"/>
        <v>0</v>
      </c>
      <c r="CA66" s="256">
        <v>3</v>
      </c>
      <c r="CB66" s="256">
        <v>1</v>
      </c>
    </row>
    <row r="67" spans="1:80" ht="12.75">
      <c r="A67" s="257">
        <v>35</v>
      </c>
      <c r="B67" s="258" t="s">
        <v>211</v>
      </c>
      <c r="C67" s="259" t="s">
        <v>212</v>
      </c>
      <c r="D67" s="260" t="s">
        <v>200</v>
      </c>
      <c r="E67" s="261">
        <v>2</v>
      </c>
      <c r="F67" s="261">
        <v>0</v>
      </c>
      <c r="G67" s="262">
        <f t="shared" si="8"/>
        <v>0</v>
      </c>
      <c r="H67" s="263">
        <v>0.185</v>
      </c>
      <c r="I67" s="264">
        <f t="shared" si="9"/>
        <v>0.37</v>
      </c>
      <c r="J67" s="263"/>
      <c r="K67" s="264">
        <f t="shared" si="10"/>
        <v>0</v>
      </c>
      <c r="O67" s="256">
        <v>2</v>
      </c>
      <c r="AA67" s="231">
        <v>3</v>
      </c>
      <c r="AB67" s="231">
        <v>1</v>
      </c>
      <c r="AC67" s="231" t="s">
        <v>211</v>
      </c>
      <c r="AZ67" s="231">
        <v>1</v>
      </c>
      <c r="BA67" s="231">
        <f t="shared" si="11"/>
        <v>0</v>
      </c>
      <c r="BB67" s="231">
        <f t="shared" si="12"/>
        <v>0</v>
      </c>
      <c r="BC67" s="231">
        <f t="shared" si="13"/>
        <v>0</v>
      </c>
      <c r="BD67" s="231">
        <f t="shared" si="14"/>
        <v>0</v>
      </c>
      <c r="BE67" s="231">
        <f t="shared" si="15"/>
        <v>0</v>
      </c>
      <c r="CA67" s="256">
        <v>3</v>
      </c>
      <c r="CB67" s="256">
        <v>1</v>
      </c>
    </row>
    <row r="68" spans="1:80" ht="12.75">
      <c r="A68" s="257">
        <v>36</v>
      </c>
      <c r="B68" s="258" t="s">
        <v>213</v>
      </c>
      <c r="C68" s="259" t="s">
        <v>214</v>
      </c>
      <c r="D68" s="260" t="s">
        <v>200</v>
      </c>
      <c r="E68" s="261">
        <v>1</v>
      </c>
      <c r="F68" s="261">
        <v>0</v>
      </c>
      <c r="G68" s="262">
        <f t="shared" si="8"/>
        <v>0</v>
      </c>
      <c r="H68" s="263">
        <v>0.054</v>
      </c>
      <c r="I68" s="264">
        <f t="shared" si="9"/>
        <v>0.054</v>
      </c>
      <c r="J68" s="263"/>
      <c r="K68" s="264">
        <f t="shared" si="10"/>
        <v>0</v>
      </c>
      <c r="O68" s="256">
        <v>2</v>
      </c>
      <c r="AA68" s="231">
        <v>3</v>
      </c>
      <c r="AB68" s="231">
        <v>1</v>
      </c>
      <c r="AC68" s="231" t="s">
        <v>213</v>
      </c>
      <c r="AZ68" s="231">
        <v>1</v>
      </c>
      <c r="BA68" s="231">
        <f t="shared" si="11"/>
        <v>0</v>
      </c>
      <c r="BB68" s="231">
        <f t="shared" si="12"/>
        <v>0</v>
      </c>
      <c r="BC68" s="231">
        <f t="shared" si="13"/>
        <v>0</v>
      </c>
      <c r="BD68" s="231">
        <f t="shared" si="14"/>
        <v>0</v>
      </c>
      <c r="BE68" s="231">
        <f t="shared" si="15"/>
        <v>0</v>
      </c>
      <c r="CA68" s="256">
        <v>3</v>
      </c>
      <c r="CB68" s="256">
        <v>1</v>
      </c>
    </row>
    <row r="69" spans="1:80" ht="12.75">
      <c r="A69" s="257">
        <v>37</v>
      </c>
      <c r="B69" s="258" t="s">
        <v>215</v>
      </c>
      <c r="C69" s="259" t="s">
        <v>216</v>
      </c>
      <c r="D69" s="260" t="s">
        <v>200</v>
      </c>
      <c r="E69" s="261">
        <v>4</v>
      </c>
      <c r="F69" s="261">
        <v>0</v>
      </c>
      <c r="G69" s="262">
        <f t="shared" si="8"/>
        <v>0</v>
      </c>
      <c r="H69" s="263">
        <v>0.068</v>
      </c>
      <c r="I69" s="264">
        <f t="shared" si="9"/>
        <v>0.272</v>
      </c>
      <c r="J69" s="263"/>
      <c r="K69" s="264">
        <f t="shared" si="10"/>
        <v>0</v>
      </c>
      <c r="O69" s="256">
        <v>2</v>
      </c>
      <c r="AA69" s="231">
        <v>3</v>
      </c>
      <c r="AB69" s="231">
        <v>1</v>
      </c>
      <c r="AC69" s="231" t="s">
        <v>215</v>
      </c>
      <c r="AZ69" s="231">
        <v>1</v>
      </c>
      <c r="BA69" s="231">
        <f t="shared" si="11"/>
        <v>0</v>
      </c>
      <c r="BB69" s="231">
        <f t="shared" si="12"/>
        <v>0</v>
      </c>
      <c r="BC69" s="231">
        <f t="shared" si="13"/>
        <v>0</v>
      </c>
      <c r="BD69" s="231">
        <f t="shared" si="14"/>
        <v>0</v>
      </c>
      <c r="BE69" s="231">
        <f t="shared" si="15"/>
        <v>0</v>
      </c>
      <c r="CA69" s="256">
        <v>3</v>
      </c>
      <c r="CB69" s="256">
        <v>1</v>
      </c>
    </row>
    <row r="70" spans="1:80" ht="12.75">
      <c r="A70" s="257">
        <v>38</v>
      </c>
      <c r="B70" s="258" t="s">
        <v>217</v>
      </c>
      <c r="C70" s="259" t="s">
        <v>218</v>
      </c>
      <c r="D70" s="260" t="s">
        <v>200</v>
      </c>
      <c r="E70" s="261">
        <v>5</v>
      </c>
      <c r="F70" s="261">
        <v>0</v>
      </c>
      <c r="G70" s="262">
        <f t="shared" si="8"/>
        <v>0</v>
      </c>
      <c r="H70" s="263">
        <v>0.415</v>
      </c>
      <c r="I70" s="264">
        <f t="shared" si="9"/>
        <v>2.0749999999999997</v>
      </c>
      <c r="J70" s="263"/>
      <c r="K70" s="264">
        <f t="shared" si="10"/>
        <v>0</v>
      </c>
      <c r="O70" s="256">
        <v>2</v>
      </c>
      <c r="AA70" s="231">
        <v>3</v>
      </c>
      <c r="AB70" s="231">
        <v>0</v>
      </c>
      <c r="AC70" s="231" t="s">
        <v>217</v>
      </c>
      <c r="AZ70" s="231">
        <v>1</v>
      </c>
      <c r="BA70" s="231">
        <f t="shared" si="11"/>
        <v>0</v>
      </c>
      <c r="BB70" s="231">
        <f t="shared" si="12"/>
        <v>0</v>
      </c>
      <c r="BC70" s="231">
        <f t="shared" si="13"/>
        <v>0</v>
      </c>
      <c r="BD70" s="231">
        <f t="shared" si="14"/>
        <v>0</v>
      </c>
      <c r="BE70" s="231">
        <f t="shared" si="15"/>
        <v>0</v>
      </c>
      <c r="CA70" s="256">
        <v>3</v>
      </c>
      <c r="CB70" s="256">
        <v>0</v>
      </c>
    </row>
    <row r="71" spans="1:57" ht="12.75">
      <c r="A71" s="274"/>
      <c r="B71" s="275" t="s">
        <v>100</v>
      </c>
      <c r="C71" s="276" t="s">
        <v>192</v>
      </c>
      <c r="D71" s="277"/>
      <c r="E71" s="278"/>
      <c r="F71" s="279"/>
      <c r="G71" s="280">
        <f>SUM(G57:G70)</f>
        <v>0</v>
      </c>
      <c r="H71" s="281"/>
      <c r="I71" s="282">
        <f>SUM(I57:I70)</f>
        <v>22.672463999999994</v>
      </c>
      <c r="J71" s="281"/>
      <c r="K71" s="282">
        <f>SUM(K57:K70)</f>
        <v>0</v>
      </c>
      <c r="O71" s="256">
        <v>4</v>
      </c>
      <c r="BA71" s="283">
        <f>SUM(BA57:BA70)</f>
        <v>0</v>
      </c>
      <c r="BB71" s="283">
        <f>SUM(BB57:BB70)</f>
        <v>0</v>
      </c>
      <c r="BC71" s="283">
        <f>SUM(BC57:BC70)</f>
        <v>0</v>
      </c>
      <c r="BD71" s="283">
        <f>SUM(BD57:BD70)</f>
        <v>0</v>
      </c>
      <c r="BE71" s="283">
        <f>SUM(BE57:BE70)</f>
        <v>0</v>
      </c>
    </row>
    <row r="72" spans="1:15" ht="12.75">
      <c r="A72" s="246" t="s">
        <v>97</v>
      </c>
      <c r="B72" s="247" t="s">
        <v>219</v>
      </c>
      <c r="C72" s="248" t="s">
        <v>220</v>
      </c>
      <c r="D72" s="249"/>
      <c r="E72" s="250"/>
      <c r="F72" s="250"/>
      <c r="G72" s="251"/>
      <c r="H72" s="252"/>
      <c r="I72" s="253"/>
      <c r="J72" s="254"/>
      <c r="K72" s="255"/>
      <c r="O72" s="256">
        <v>1</v>
      </c>
    </row>
    <row r="73" spans="1:80" ht="12.75">
      <c r="A73" s="257">
        <v>39</v>
      </c>
      <c r="B73" s="258" t="s">
        <v>222</v>
      </c>
      <c r="C73" s="259" t="s">
        <v>223</v>
      </c>
      <c r="D73" s="260" t="s">
        <v>109</v>
      </c>
      <c r="E73" s="261">
        <v>1.5</v>
      </c>
      <c r="F73" s="261">
        <v>0</v>
      </c>
      <c r="G73" s="262">
        <f>E73*F73</f>
        <v>0</v>
      </c>
      <c r="H73" s="263">
        <v>0</v>
      </c>
      <c r="I73" s="264">
        <f>E73*H73</f>
        <v>0</v>
      </c>
      <c r="J73" s="263">
        <v>-0.099</v>
      </c>
      <c r="K73" s="264">
        <f>E73*J73</f>
        <v>-0.14850000000000002</v>
      </c>
      <c r="O73" s="256">
        <v>2</v>
      </c>
      <c r="AA73" s="231">
        <v>1</v>
      </c>
      <c r="AB73" s="231">
        <v>1</v>
      </c>
      <c r="AC73" s="231">
        <v>1</v>
      </c>
      <c r="AZ73" s="231">
        <v>1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6">
        <v>1</v>
      </c>
      <c r="CB73" s="256">
        <v>1</v>
      </c>
    </row>
    <row r="74" spans="1:57" ht="12.75">
      <c r="A74" s="274"/>
      <c r="B74" s="275" t="s">
        <v>100</v>
      </c>
      <c r="C74" s="276" t="s">
        <v>221</v>
      </c>
      <c r="D74" s="277"/>
      <c r="E74" s="278"/>
      <c r="F74" s="279"/>
      <c r="G74" s="280">
        <f>SUM(G72:G73)</f>
        <v>0</v>
      </c>
      <c r="H74" s="281"/>
      <c r="I74" s="282">
        <f>SUM(I72:I73)</f>
        <v>0</v>
      </c>
      <c r="J74" s="281"/>
      <c r="K74" s="282">
        <f>SUM(K72:K73)</f>
        <v>-0.14850000000000002</v>
      </c>
      <c r="O74" s="256">
        <v>4</v>
      </c>
      <c r="BA74" s="283">
        <f>SUM(BA72:BA73)</f>
        <v>0</v>
      </c>
      <c r="BB74" s="283">
        <f>SUM(BB72:BB73)</f>
        <v>0</v>
      </c>
      <c r="BC74" s="283">
        <f>SUM(BC72:BC73)</f>
        <v>0</v>
      </c>
      <c r="BD74" s="283">
        <f>SUM(BD72:BD73)</f>
        <v>0</v>
      </c>
      <c r="BE74" s="283">
        <f>SUM(BE72:BE73)</f>
        <v>0</v>
      </c>
    </row>
    <row r="75" spans="1:15" ht="12.75">
      <c r="A75" s="246" t="s">
        <v>97</v>
      </c>
      <c r="B75" s="247" t="s">
        <v>224</v>
      </c>
      <c r="C75" s="248" t="s">
        <v>225</v>
      </c>
      <c r="D75" s="249"/>
      <c r="E75" s="250"/>
      <c r="F75" s="250"/>
      <c r="G75" s="251"/>
      <c r="H75" s="252"/>
      <c r="I75" s="253"/>
      <c r="J75" s="254"/>
      <c r="K75" s="255"/>
      <c r="O75" s="256">
        <v>1</v>
      </c>
    </row>
    <row r="76" spans="1:80" ht="12.75">
      <c r="A76" s="257">
        <v>40</v>
      </c>
      <c r="B76" s="258" t="s">
        <v>227</v>
      </c>
      <c r="C76" s="259" t="s">
        <v>228</v>
      </c>
      <c r="D76" s="260" t="s">
        <v>164</v>
      </c>
      <c r="E76" s="261">
        <v>207.6031556</v>
      </c>
      <c r="F76" s="261">
        <v>0</v>
      </c>
      <c r="G76" s="262">
        <f>E76*F76</f>
        <v>0</v>
      </c>
      <c r="H76" s="263">
        <v>0</v>
      </c>
      <c r="I76" s="264">
        <f>E76*H76</f>
        <v>0</v>
      </c>
      <c r="J76" s="263"/>
      <c r="K76" s="264">
        <f>E76*J76</f>
        <v>0</v>
      </c>
      <c r="O76" s="256">
        <v>2</v>
      </c>
      <c r="AA76" s="231">
        <v>7</v>
      </c>
      <c r="AB76" s="231">
        <v>1</v>
      </c>
      <c r="AC76" s="231">
        <v>2</v>
      </c>
      <c r="AZ76" s="231">
        <v>1</v>
      </c>
      <c r="BA76" s="231">
        <f>IF(AZ76=1,G76,0)</f>
        <v>0</v>
      </c>
      <c r="BB76" s="231">
        <f>IF(AZ76=2,G76,0)</f>
        <v>0</v>
      </c>
      <c r="BC76" s="231">
        <f>IF(AZ76=3,G76,0)</f>
        <v>0</v>
      </c>
      <c r="BD76" s="231">
        <f>IF(AZ76=4,G76,0)</f>
        <v>0</v>
      </c>
      <c r="BE76" s="231">
        <f>IF(AZ76=5,G76,0)</f>
        <v>0</v>
      </c>
      <c r="CA76" s="256">
        <v>7</v>
      </c>
      <c r="CB76" s="256">
        <v>1</v>
      </c>
    </row>
    <row r="77" spans="1:57" ht="12.75">
      <c r="A77" s="274"/>
      <c r="B77" s="275" t="s">
        <v>100</v>
      </c>
      <c r="C77" s="276" t="s">
        <v>226</v>
      </c>
      <c r="D77" s="277"/>
      <c r="E77" s="278"/>
      <c r="F77" s="279"/>
      <c r="G77" s="280">
        <f>SUM(G75:G76)</f>
        <v>0</v>
      </c>
      <c r="H77" s="281"/>
      <c r="I77" s="282">
        <f>SUM(I75:I76)</f>
        <v>0</v>
      </c>
      <c r="J77" s="281"/>
      <c r="K77" s="282">
        <f>SUM(K75:K76)</f>
        <v>0</v>
      </c>
      <c r="O77" s="256">
        <v>4</v>
      </c>
      <c r="BA77" s="283">
        <f>SUM(BA75:BA76)</f>
        <v>0</v>
      </c>
      <c r="BB77" s="283">
        <f>SUM(BB75:BB76)</f>
        <v>0</v>
      </c>
      <c r="BC77" s="283">
        <f>SUM(BC75:BC76)</f>
        <v>0</v>
      </c>
      <c r="BD77" s="283">
        <f>SUM(BD75:BD76)</f>
        <v>0</v>
      </c>
      <c r="BE77" s="283">
        <f>SUM(BE75:BE76)</f>
        <v>0</v>
      </c>
    </row>
    <row r="78" spans="1:15" ht="12.75">
      <c r="A78" s="246" t="s">
        <v>97</v>
      </c>
      <c r="B78" s="247" t="s">
        <v>229</v>
      </c>
      <c r="C78" s="248" t="s">
        <v>230</v>
      </c>
      <c r="D78" s="249"/>
      <c r="E78" s="250"/>
      <c r="F78" s="250"/>
      <c r="G78" s="251"/>
      <c r="H78" s="252"/>
      <c r="I78" s="253"/>
      <c r="J78" s="254"/>
      <c r="K78" s="255"/>
      <c r="O78" s="256">
        <v>1</v>
      </c>
    </row>
    <row r="79" spans="1:80" ht="12.75">
      <c r="A79" s="257">
        <v>41</v>
      </c>
      <c r="B79" s="258" t="s">
        <v>232</v>
      </c>
      <c r="C79" s="259" t="s">
        <v>233</v>
      </c>
      <c r="D79" s="260" t="s">
        <v>164</v>
      </c>
      <c r="E79" s="261">
        <v>103.3341</v>
      </c>
      <c r="F79" s="261">
        <v>0</v>
      </c>
      <c r="G79" s="262">
        <f>E79*F79</f>
        <v>0</v>
      </c>
      <c r="H79" s="263">
        <v>0</v>
      </c>
      <c r="I79" s="264">
        <f>E79*H79</f>
        <v>0</v>
      </c>
      <c r="J79" s="263"/>
      <c r="K79" s="264">
        <f>E79*J79</f>
        <v>0</v>
      </c>
      <c r="O79" s="256">
        <v>2</v>
      </c>
      <c r="AA79" s="231">
        <v>8</v>
      </c>
      <c r="AB79" s="231">
        <v>0</v>
      </c>
      <c r="AC79" s="231">
        <v>3</v>
      </c>
      <c r="AZ79" s="231">
        <v>1</v>
      </c>
      <c r="BA79" s="231">
        <f>IF(AZ79=1,G79,0)</f>
        <v>0</v>
      </c>
      <c r="BB79" s="231">
        <f>IF(AZ79=2,G79,0)</f>
        <v>0</v>
      </c>
      <c r="BC79" s="231">
        <f>IF(AZ79=3,G79,0)</f>
        <v>0</v>
      </c>
      <c r="BD79" s="231">
        <f>IF(AZ79=4,G79,0)</f>
        <v>0</v>
      </c>
      <c r="BE79" s="231">
        <f>IF(AZ79=5,G79,0)</f>
        <v>0</v>
      </c>
      <c r="CA79" s="256">
        <v>8</v>
      </c>
      <c r="CB79" s="256">
        <v>0</v>
      </c>
    </row>
    <row r="80" spans="1:80" ht="12.75">
      <c r="A80" s="257">
        <v>42</v>
      </c>
      <c r="B80" s="258" t="s">
        <v>234</v>
      </c>
      <c r="C80" s="259" t="s">
        <v>235</v>
      </c>
      <c r="D80" s="260" t="s">
        <v>164</v>
      </c>
      <c r="E80" s="261">
        <v>103.3341</v>
      </c>
      <c r="F80" s="261">
        <v>0</v>
      </c>
      <c r="G80" s="262">
        <f>E80*F80</f>
        <v>0</v>
      </c>
      <c r="H80" s="263">
        <v>0</v>
      </c>
      <c r="I80" s="264">
        <f>E80*H80</f>
        <v>0</v>
      </c>
      <c r="J80" s="263"/>
      <c r="K80" s="264">
        <f>E80*J80</f>
        <v>0</v>
      </c>
      <c r="O80" s="256">
        <v>2</v>
      </c>
      <c r="AA80" s="231">
        <v>8</v>
      </c>
      <c r="AB80" s="231">
        <v>1</v>
      </c>
      <c r="AC80" s="231">
        <v>3</v>
      </c>
      <c r="AZ80" s="231">
        <v>1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6">
        <v>8</v>
      </c>
      <c r="CB80" s="256">
        <v>1</v>
      </c>
    </row>
    <row r="81" spans="1:57" ht="12.75">
      <c r="A81" s="274"/>
      <c r="B81" s="275" t="s">
        <v>100</v>
      </c>
      <c r="C81" s="276" t="s">
        <v>231</v>
      </c>
      <c r="D81" s="277"/>
      <c r="E81" s="278"/>
      <c r="F81" s="279"/>
      <c r="G81" s="280">
        <f>SUM(G78:G80)</f>
        <v>0</v>
      </c>
      <c r="H81" s="281"/>
      <c r="I81" s="282">
        <f>SUM(I78:I80)</f>
        <v>0</v>
      </c>
      <c r="J81" s="281"/>
      <c r="K81" s="282">
        <f>SUM(K78:K80)</f>
        <v>0</v>
      </c>
      <c r="O81" s="256">
        <v>4</v>
      </c>
      <c r="BA81" s="283">
        <f>SUM(BA78:BA80)</f>
        <v>0</v>
      </c>
      <c r="BB81" s="283">
        <f>SUM(BB78:BB80)</f>
        <v>0</v>
      </c>
      <c r="BC81" s="283">
        <f>SUM(BC78:BC80)</f>
        <v>0</v>
      </c>
      <c r="BD81" s="283">
        <f>SUM(BD78:BD80)</f>
        <v>0</v>
      </c>
      <c r="BE81" s="283">
        <f>SUM(BE78:BE80)</f>
        <v>0</v>
      </c>
    </row>
    <row r="82" ht="12.75">
      <c r="E82" s="231"/>
    </row>
    <row r="83" ht="12.75">
      <c r="E83" s="231"/>
    </row>
    <row r="84" ht="12.75">
      <c r="E84" s="231"/>
    </row>
    <row r="85" ht="12.75">
      <c r="E85" s="231"/>
    </row>
    <row r="86" ht="12.75">
      <c r="E86" s="231"/>
    </row>
    <row r="87" ht="12.75">
      <c r="E87" s="231"/>
    </row>
    <row r="88" ht="12.75">
      <c r="E88" s="231"/>
    </row>
    <row r="89" ht="12.75">
      <c r="E89" s="231"/>
    </row>
    <row r="90" ht="12.75">
      <c r="E90" s="231"/>
    </row>
    <row r="91" ht="12.75">
      <c r="E91" s="231"/>
    </row>
    <row r="92" ht="12.75">
      <c r="E92" s="231"/>
    </row>
    <row r="93" ht="12.75">
      <c r="E93" s="231"/>
    </row>
    <row r="94" ht="12.75">
      <c r="E94" s="231"/>
    </row>
    <row r="95" ht="12.75">
      <c r="E95" s="231"/>
    </row>
    <row r="96" ht="12.75">
      <c r="E96" s="231"/>
    </row>
    <row r="97" ht="12.75">
      <c r="E97" s="231"/>
    </row>
    <row r="98" ht="12.75">
      <c r="E98" s="231"/>
    </row>
    <row r="99" ht="12.75">
      <c r="E99" s="231"/>
    </row>
    <row r="100" ht="12.75">
      <c r="E100" s="231"/>
    </row>
    <row r="101" ht="12.75">
      <c r="E101" s="231"/>
    </row>
    <row r="102" ht="12.75">
      <c r="E102" s="231"/>
    </row>
    <row r="103" ht="12.75">
      <c r="E103" s="231"/>
    </row>
    <row r="104" ht="12.75">
      <c r="E104" s="231"/>
    </row>
    <row r="105" spans="1:7" ht="12.75">
      <c r="A105" s="273"/>
      <c r="B105" s="273"/>
      <c r="C105" s="273"/>
      <c r="D105" s="273"/>
      <c r="E105" s="273"/>
      <c r="F105" s="273"/>
      <c r="G105" s="273"/>
    </row>
    <row r="106" spans="1:7" ht="12.75">
      <c r="A106" s="273"/>
      <c r="B106" s="273"/>
      <c r="C106" s="273"/>
      <c r="D106" s="273"/>
      <c r="E106" s="273"/>
      <c r="F106" s="273"/>
      <c r="G106" s="273"/>
    </row>
    <row r="107" spans="1:7" ht="12.75">
      <c r="A107" s="273"/>
      <c r="B107" s="273"/>
      <c r="C107" s="273"/>
      <c r="D107" s="273"/>
      <c r="E107" s="273"/>
      <c r="F107" s="273"/>
      <c r="G107" s="273"/>
    </row>
    <row r="108" spans="1:7" ht="12.75">
      <c r="A108" s="273"/>
      <c r="B108" s="273"/>
      <c r="C108" s="273"/>
      <c r="D108" s="273"/>
      <c r="E108" s="273"/>
      <c r="F108" s="273"/>
      <c r="G108" s="273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ht="12.75">
      <c r="E114" s="231"/>
    </row>
    <row r="115" ht="12.75">
      <c r="E115" s="231"/>
    </row>
    <row r="116" ht="12.75">
      <c r="E116" s="231"/>
    </row>
    <row r="117" ht="12.75">
      <c r="E117" s="231"/>
    </row>
    <row r="118" ht="12.75">
      <c r="E118" s="231"/>
    </row>
    <row r="119" ht="12.75">
      <c r="E119" s="231"/>
    </row>
    <row r="120" ht="12.75">
      <c r="E120" s="231"/>
    </row>
    <row r="121" ht="12.75">
      <c r="E121" s="231"/>
    </row>
    <row r="122" ht="12.75">
      <c r="E122" s="231"/>
    </row>
    <row r="123" ht="12.75">
      <c r="E123" s="231"/>
    </row>
    <row r="124" ht="12.75">
      <c r="E124" s="231"/>
    </row>
    <row r="125" ht="12.75">
      <c r="E125" s="231"/>
    </row>
    <row r="126" ht="12.75">
      <c r="E126" s="231"/>
    </row>
    <row r="127" ht="12.75">
      <c r="E127" s="231"/>
    </row>
    <row r="128" ht="12.75">
      <c r="E128" s="231"/>
    </row>
    <row r="129" ht="12.75">
      <c r="E129" s="231"/>
    </row>
    <row r="130" ht="12.75">
      <c r="E130" s="231"/>
    </row>
    <row r="131" ht="12.75">
      <c r="E131" s="231"/>
    </row>
    <row r="132" ht="12.75">
      <c r="E132" s="231"/>
    </row>
    <row r="133" ht="12.75">
      <c r="E133" s="231"/>
    </row>
    <row r="134" ht="12.75">
      <c r="E134" s="231"/>
    </row>
    <row r="135" ht="12.75">
      <c r="E135" s="231"/>
    </row>
    <row r="136" ht="12.75">
      <c r="E136" s="231"/>
    </row>
    <row r="137" ht="12.75">
      <c r="E137" s="231"/>
    </row>
    <row r="138" ht="12.75">
      <c r="E138" s="231"/>
    </row>
    <row r="139" ht="12.75">
      <c r="E139" s="231"/>
    </row>
    <row r="140" spans="1:2" ht="12.75">
      <c r="A140" s="284"/>
      <c r="B140" s="284"/>
    </row>
    <row r="141" spans="1:7" ht="12.75">
      <c r="A141" s="273"/>
      <c r="B141" s="273"/>
      <c r="C141" s="285"/>
      <c r="D141" s="285"/>
      <c r="E141" s="286"/>
      <c r="F141" s="285"/>
      <c r="G141" s="287"/>
    </row>
    <row r="142" spans="1:7" ht="12.75">
      <c r="A142" s="288"/>
      <c r="B142" s="288"/>
      <c r="C142" s="273"/>
      <c r="D142" s="273"/>
      <c r="E142" s="289"/>
      <c r="F142" s="273"/>
      <c r="G142" s="273"/>
    </row>
    <row r="143" spans="1:7" ht="12.75">
      <c r="A143" s="273"/>
      <c r="B143" s="273"/>
      <c r="C143" s="273"/>
      <c r="D143" s="273"/>
      <c r="E143" s="289"/>
      <c r="F143" s="273"/>
      <c r="G143" s="273"/>
    </row>
    <row r="144" spans="1:7" ht="12.75">
      <c r="A144" s="273"/>
      <c r="B144" s="273"/>
      <c r="C144" s="273"/>
      <c r="D144" s="273"/>
      <c r="E144" s="289"/>
      <c r="F144" s="273"/>
      <c r="G144" s="273"/>
    </row>
    <row r="145" spans="1:7" ht="12.75">
      <c r="A145" s="273"/>
      <c r="B145" s="273"/>
      <c r="C145" s="273"/>
      <c r="D145" s="273"/>
      <c r="E145" s="289"/>
      <c r="F145" s="273"/>
      <c r="G145" s="273"/>
    </row>
    <row r="146" spans="1:7" ht="12.75">
      <c r="A146" s="273"/>
      <c r="B146" s="273"/>
      <c r="C146" s="273"/>
      <c r="D146" s="273"/>
      <c r="E146" s="289"/>
      <c r="F146" s="273"/>
      <c r="G146" s="273"/>
    </row>
    <row r="147" spans="1:7" ht="12.75">
      <c r="A147" s="273"/>
      <c r="B147" s="273"/>
      <c r="C147" s="273"/>
      <c r="D147" s="273"/>
      <c r="E147" s="289"/>
      <c r="F147" s="273"/>
      <c r="G147" s="273"/>
    </row>
    <row r="148" spans="1:7" ht="12.75">
      <c r="A148" s="273"/>
      <c r="B148" s="273"/>
      <c r="C148" s="273"/>
      <c r="D148" s="273"/>
      <c r="E148" s="289"/>
      <c r="F148" s="273"/>
      <c r="G148" s="273"/>
    </row>
    <row r="149" spans="1:7" ht="12.75">
      <c r="A149" s="273"/>
      <c r="B149" s="273"/>
      <c r="C149" s="273"/>
      <c r="D149" s="273"/>
      <c r="E149" s="289"/>
      <c r="F149" s="273"/>
      <c r="G149" s="273"/>
    </row>
    <row r="150" spans="1:7" ht="12.75">
      <c r="A150" s="273"/>
      <c r="B150" s="273"/>
      <c r="C150" s="273"/>
      <c r="D150" s="273"/>
      <c r="E150" s="289"/>
      <c r="F150" s="273"/>
      <c r="G150" s="273"/>
    </row>
    <row r="151" spans="1:7" ht="12.75">
      <c r="A151" s="273"/>
      <c r="B151" s="273"/>
      <c r="C151" s="273"/>
      <c r="D151" s="273"/>
      <c r="E151" s="289"/>
      <c r="F151" s="273"/>
      <c r="G151" s="273"/>
    </row>
    <row r="152" spans="1:7" ht="12.75">
      <c r="A152" s="273"/>
      <c r="B152" s="273"/>
      <c r="C152" s="273"/>
      <c r="D152" s="273"/>
      <c r="E152" s="289"/>
      <c r="F152" s="273"/>
      <c r="G152" s="273"/>
    </row>
    <row r="153" spans="1:7" ht="12.75">
      <c r="A153" s="273"/>
      <c r="B153" s="273"/>
      <c r="C153" s="273"/>
      <c r="D153" s="273"/>
      <c r="E153" s="289"/>
      <c r="F153" s="273"/>
      <c r="G153" s="273"/>
    </row>
    <row r="154" spans="1:7" ht="12.75">
      <c r="A154" s="273"/>
      <c r="B154" s="273"/>
      <c r="C154" s="273"/>
      <c r="D154" s="273"/>
      <c r="E154" s="289"/>
      <c r="F154" s="273"/>
      <c r="G154" s="273"/>
    </row>
  </sheetData>
  <sheetProtection/>
  <mergeCells count="23">
    <mergeCell ref="C15:D15"/>
    <mergeCell ref="C16:D16"/>
    <mergeCell ref="A1:G1"/>
    <mergeCell ref="A3:B3"/>
    <mergeCell ref="A4:B4"/>
    <mergeCell ref="E4:G4"/>
    <mergeCell ref="C10:D10"/>
    <mergeCell ref="C12:D12"/>
    <mergeCell ref="C18:D18"/>
    <mergeCell ref="C20:D20"/>
    <mergeCell ref="C22:D22"/>
    <mergeCell ref="C23:D23"/>
    <mergeCell ref="C32:D32"/>
    <mergeCell ref="C34:D34"/>
    <mergeCell ref="C60:D60"/>
    <mergeCell ref="C49:D49"/>
    <mergeCell ref="C51:D51"/>
    <mergeCell ref="C53:D53"/>
    <mergeCell ref="C55:D55"/>
    <mergeCell ref="C35:D35"/>
    <mergeCell ref="C38:D38"/>
    <mergeCell ref="C43:D43"/>
    <mergeCell ref="C45:D45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>
        <v>1</v>
      </c>
      <c r="D2" s="97" t="s">
        <v>246</v>
      </c>
      <c r="E2" s="96"/>
      <c r="F2" s="98" t="s">
        <v>33</v>
      </c>
      <c r="G2" s="99"/>
    </row>
    <row r="3" spans="1:7" ht="3" customHeight="1" hidden="1">
      <c r="A3" s="100"/>
      <c r="B3" s="101"/>
      <c r="C3" s="102"/>
      <c r="D3" s="102"/>
      <c r="E3" s="101"/>
      <c r="F3" s="103"/>
      <c r="G3" s="104"/>
    </row>
    <row r="4" spans="1:7" ht="12" customHeight="1">
      <c r="A4" s="105" t="s">
        <v>34</v>
      </c>
      <c r="B4" s="101"/>
      <c r="C4" s="102"/>
      <c r="D4" s="102"/>
      <c r="E4" s="101"/>
      <c r="F4" s="103" t="s">
        <v>35</v>
      </c>
      <c r="G4" s="106"/>
    </row>
    <row r="5" spans="1:7" ht="12.75" customHeight="1">
      <c r="A5" s="107" t="s">
        <v>243</v>
      </c>
      <c r="B5" s="108"/>
      <c r="C5" s="109" t="s">
        <v>244</v>
      </c>
      <c r="D5" s="110"/>
      <c r="E5" s="111"/>
      <c r="F5" s="103" t="s">
        <v>36</v>
      </c>
      <c r="G5" s="104" t="s">
        <v>109</v>
      </c>
    </row>
    <row r="6" spans="1:15" ht="12.75" customHeight="1">
      <c r="A6" s="105" t="s">
        <v>37</v>
      </c>
      <c r="B6" s="101"/>
      <c r="C6" s="102"/>
      <c r="D6" s="102"/>
      <c r="E6" s="101"/>
      <c r="F6" s="112" t="s">
        <v>38</v>
      </c>
      <c r="G6" s="113"/>
      <c r="O6" s="114"/>
    </row>
    <row r="7" spans="1:7" ht="12.75" customHeight="1">
      <c r="A7" s="115" t="s">
        <v>103</v>
      </c>
      <c r="B7" s="116"/>
      <c r="C7" s="117" t="s">
        <v>104</v>
      </c>
      <c r="D7" s="118"/>
      <c r="E7" s="118"/>
      <c r="F7" s="119" t="s">
        <v>39</v>
      </c>
      <c r="G7" s="113">
        <f>IF(G6=0,,ROUND((F30+F32)/G6,1))</f>
        <v>0</v>
      </c>
    </row>
    <row r="8" spans="1:9" ht="12.75">
      <c r="A8" s="120" t="s">
        <v>40</v>
      </c>
      <c r="B8" s="103"/>
      <c r="C8" s="308"/>
      <c r="D8" s="308"/>
      <c r="E8" s="309"/>
      <c r="F8" s="121" t="s">
        <v>41</v>
      </c>
      <c r="G8" s="122"/>
      <c r="H8" s="123"/>
      <c r="I8" s="124"/>
    </row>
    <row r="9" spans="1:8" ht="12.75">
      <c r="A9" s="120" t="s">
        <v>42</v>
      </c>
      <c r="B9" s="103"/>
      <c r="C9" s="308"/>
      <c r="D9" s="308"/>
      <c r="E9" s="309"/>
      <c r="F9" s="103"/>
      <c r="G9" s="125"/>
      <c r="H9" s="126"/>
    </row>
    <row r="10" spans="1:8" ht="12.75">
      <c r="A10" s="120" t="s">
        <v>43</v>
      </c>
      <c r="B10" s="103"/>
      <c r="C10" s="308"/>
      <c r="D10" s="308"/>
      <c r="E10" s="308"/>
      <c r="F10" s="127"/>
      <c r="G10" s="128"/>
      <c r="H10" s="129"/>
    </row>
    <row r="11" spans="1:57" ht="13.5" customHeight="1">
      <c r="A11" s="120" t="s">
        <v>44</v>
      </c>
      <c r="B11" s="103"/>
      <c r="C11" s="308"/>
      <c r="D11" s="308"/>
      <c r="E11" s="308"/>
      <c r="F11" s="130" t="s">
        <v>45</v>
      </c>
      <c r="G11" s="131"/>
      <c r="H11" s="126"/>
      <c r="BA11" s="132"/>
      <c r="BB11" s="132"/>
      <c r="BC11" s="132"/>
      <c r="BD11" s="132"/>
      <c r="BE11" s="132"/>
    </row>
    <row r="12" spans="1:8" ht="12.75" customHeight="1">
      <c r="A12" s="133" t="s">
        <v>46</v>
      </c>
      <c r="B12" s="101"/>
      <c r="C12" s="310"/>
      <c r="D12" s="310"/>
      <c r="E12" s="310"/>
      <c r="F12" s="134" t="s">
        <v>47</v>
      </c>
      <c r="G12" s="135"/>
      <c r="H12" s="126"/>
    </row>
    <row r="13" spans="1:8" ht="28.5" customHeight="1" thickBot="1">
      <c r="A13" s="136" t="s">
        <v>48</v>
      </c>
      <c r="B13" s="137"/>
      <c r="C13" s="137"/>
      <c r="D13" s="137"/>
      <c r="E13" s="138"/>
      <c r="F13" s="138"/>
      <c r="G13" s="139"/>
      <c r="H13" s="126"/>
    </row>
    <row r="14" spans="1:7" ht="17.25" customHeight="1" thickBot="1">
      <c r="A14" s="140" t="s">
        <v>49</v>
      </c>
      <c r="B14" s="141"/>
      <c r="C14" s="142"/>
      <c r="D14" s="143" t="s">
        <v>50</v>
      </c>
      <c r="E14" s="144"/>
      <c r="F14" s="144"/>
      <c r="G14" s="142"/>
    </row>
    <row r="15" spans="1:7" ht="15.75" customHeight="1">
      <c r="A15" s="145"/>
      <c r="B15" s="146" t="s">
        <v>51</v>
      </c>
      <c r="C15" s="147">
        <f>'02 1 Rek'!E16</f>
        <v>0</v>
      </c>
      <c r="D15" s="148" t="str">
        <f>'02 1 Rek'!A21</f>
        <v>geodetické práce</v>
      </c>
      <c r="E15" s="149"/>
      <c r="F15" s="150"/>
      <c r="G15" s="147">
        <f>'02 1 Rek'!I21</f>
        <v>0</v>
      </c>
    </row>
    <row r="16" spans="1:7" ht="15.75" customHeight="1">
      <c r="A16" s="145" t="s">
        <v>52</v>
      </c>
      <c r="B16" s="146" t="s">
        <v>53</v>
      </c>
      <c r="C16" s="147">
        <f>'02 1 Rek'!F16</f>
        <v>0</v>
      </c>
      <c r="D16" s="100" t="str">
        <f>'02 1 Rek'!A22</f>
        <v>TDI, BOZP</v>
      </c>
      <c r="E16" s="151"/>
      <c r="F16" s="152"/>
      <c r="G16" s="147">
        <f>'02 1 Rek'!I22</f>
        <v>0</v>
      </c>
    </row>
    <row r="17" spans="1:7" ht="15.75" customHeight="1">
      <c r="A17" s="145" t="s">
        <v>54</v>
      </c>
      <c r="B17" s="146" t="s">
        <v>55</v>
      </c>
      <c r="C17" s="147">
        <f>'02 1 Rek'!H16</f>
        <v>0</v>
      </c>
      <c r="D17" s="100" t="str">
        <f>'02 1 Rek'!A23</f>
        <v>Zařízení staveniště</v>
      </c>
      <c r="E17" s="151"/>
      <c r="F17" s="152"/>
      <c r="G17" s="147">
        <f>'02 1 Rek'!I23</f>
        <v>0</v>
      </c>
    </row>
    <row r="18" spans="1:7" ht="15.75" customHeight="1">
      <c r="A18" s="153" t="s">
        <v>56</v>
      </c>
      <c r="B18" s="154" t="s">
        <v>57</v>
      </c>
      <c r="C18" s="147">
        <f>'02 1 Rek'!G16</f>
        <v>0</v>
      </c>
      <c r="D18" s="100" t="str">
        <f>'02 1 Rek'!A24</f>
        <v>Provoz investora</v>
      </c>
      <c r="E18" s="151"/>
      <c r="F18" s="152"/>
      <c r="G18" s="147">
        <f>'02 1 Rek'!I24</f>
        <v>0</v>
      </c>
    </row>
    <row r="19" spans="1:7" ht="15.75" customHeight="1">
      <c r="A19" s="155" t="s">
        <v>58</v>
      </c>
      <c r="B19" s="146"/>
      <c r="C19" s="147">
        <f>SUM(C15:C18)</f>
        <v>0</v>
      </c>
      <c r="D19" s="100" t="str">
        <f>'02 1 Rek'!A25</f>
        <v>Kompletační činnost (IČD)</v>
      </c>
      <c r="E19" s="151"/>
      <c r="F19" s="152"/>
      <c r="G19" s="147">
        <f>'02 1 Rek'!I25</f>
        <v>0</v>
      </c>
    </row>
    <row r="20" spans="1:7" ht="15.75" customHeight="1">
      <c r="A20" s="155"/>
      <c r="B20" s="146"/>
      <c r="C20" s="147"/>
      <c r="D20" s="100" t="str">
        <f>'02 1 Rek'!A26</f>
        <v>Rezerva rozpočtu</v>
      </c>
      <c r="E20" s="151"/>
      <c r="F20" s="152"/>
      <c r="G20" s="147">
        <f>'02 1 Rek'!I26</f>
        <v>0</v>
      </c>
    </row>
    <row r="21" spans="1:7" ht="15.75" customHeight="1">
      <c r="A21" s="155" t="s">
        <v>29</v>
      </c>
      <c r="B21" s="146"/>
      <c r="C21" s="147">
        <f>'02 1 Rek'!I16</f>
        <v>0</v>
      </c>
      <c r="D21" s="100"/>
      <c r="E21" s="151"/>
      <c r="F21" s="152"/>
      <c r="G21" s="147"/>
    </row>
    <row r="22" spans="1:7" ht="15.75" customHeight="1">
      <c r="A22" s="156" t="s">
        <v>59</v>
      </c>
      <c r="B22" s="126"/>
      <c r="C22" s="147">
        <f>C19+C21</f>
        <v>0</v>
      </c>
      <c r="D22" s="100" t="s">
        <v>60</v>
      </c>
      <c r="E22" s="151"/>
      <c r="F22" s="152"/>
      <c r="G22" s="147">
        <f>G23-SUM(G15:G21)</f>
        <v>0</v>
      </c>
    </row>
    <row r="23" spans="1:7" ht="15.75" customHeight="1" thickBot="1">
      <c r="A23" s="311" t="s">
        <v>61</v>
      </c>
      <c r="B23" s="312"/>
      <c r="C23" s="157">
        <f>C22+G23</f>
        <v>0</v>
      </c>
      <c r="D23" s="158" t="s">
        <v>62</v>
      </c>
      <c r="E23" s="159"/>
      <c r="F23" s="160"/>
      <c r="G23" s="147">
        <f>'02 1 Rek'!H27</f>
        <v>0</v>
      </c>
    </row>
    <row r="24" spans="1:7" ht="12.75">
      <c r="A24" s="161" t="s">
        <v>63</v>
      </c>
      <c r="B24" s="162"/>
      <c r="C24" s="163"/>
      <c r="D24" s="162" t="s">
        <v>64</v>
      </c>
      <c r="E24" s="162"/>
      <c r="F24" s="164" t="s">
        <v>65</v>
      </c>
      <c r="G24" s="165"/>
    </row>
    <row r="25" spans="1:7" ht="12.75">
      <c r="A25" s="156" t="s">
        <v>66</v>
      </c>
      <c r="B25" s="126"/>
      <c r="C25" s="166"/>
      <c r="D25" s="126" t="s">
        <v>66</v>
      </c>
      <c r="F25" s="167" t="s">
        <v>66</v>
      </c>
      <c r="G25" s="168"/>
    </row>
    <row r="26" spans="1:7" ht="37.5" customHeight="1">
      <c r="A26" s="156" t="s">
        <v>67</v>
      </c>
      <c r="B26" s="169"/>
      <c r="C26" s="166"/>
      <c r="D26" s="126" t="s">
        <v>67</v>
      </c>
      <c r="F26" s="167" t="s">
        <v>67</v>
      </c>
      <c r="G26" s="168"/>
    </row>
    <row r="27" spans="1:7" ht="12.75">
      <c r="A27" s="156"/>
      <c r="B27" s="170"/>
      <c r="C27" s="166"/>
      <c r="D27" s="126"/>
      <c r="F27" s="167"/>
      <c r="G27" s="168"/>
    </row>
    <row r="28" spans="1:7" ht="12.75">
      <c r="A28" s="156" t="s">
        <v>68</v>
      </c>
      <c r="B28" s="126"/>
      <c r="C28" s="166"/>
      <c r="D28" s="167" t="s">
        <v>69</v>
      </c>
      <c r="E28" s="166"/>
      <c r="F28" s="171" t="s">
        <v>69</v>
      </c>
      <c r="G28" s="168"/>
    </row>
    <row r="29" spans="1:7" ht="69" customHeight="1">
      <c r="A29" s="156"/>
      <c r="B29" s="126"/>
      <c r="C29" s="172"/>
      <c r="D29" s="173"/>
      <c r="E29" s="172"/>
      <c r="F29" s="126"/>
      <c r="G29" s="168"/>
    </row>
    <row r="30" spans="1:7" ht="12.75">
      <c r="A30" s="174" t="s">
        <v>11</v>
      </c>
      <c r="B30" s="175"/>
      <c r="C30" s="176">
        <v>21</v>
      </c>
      <c r="D30" s="175" t="s">
        <v>70</v>
      </c>
      <c r="E30" s="177"/>
      <c r="F30" s="303">
        <f>C23-F32</f>
        <v>0</v>
      </c>
      <c r="G30" s="304"/>
    </row>
    <row r="31" spans="1:7" ht="12.75">
      <c r="A31" s="174" t="s">
        <v>71</v>
      </c>
      <c r="B31" s="175"/>
      <c r="C31" s="176">
        <f>C30</f>
        <v>21</v>
      </c>
      <c r="D31" s="175" t="s">
        <v>72</v>
      </c>
      <c r="E31" s="177"/>
      <c r="F31" s="303">
        <f>ROUND(PRODUCT(F30,C31/100),0)</f>
        <v>0</v>
      </c>
      <c r="G31" s="304"/>
    </row>
    <row r="32" spans="1:7" ht="12.75">
      <c r="A32" s="174" t="s">
        <v>11</v>
      </c>
      <c r="B32" s="175"/>
      <c r="C32" s="176">
        <v>0</v>
      </c>
      <c r="D32" s="175" t="s">
        <v>72</v>
      </c>
      <c r="E32" s="177"/>
      <c r="F32" s="303">
        <v>0</v>
      </c>
      <c r="G32" s="304"/>
    </row>
    <row r="33" spans="1:7" ht="12.75">
      <c r="A33" s="174" t="s">
        <v>71</v>
      </c>
      <c r="B33" s="178"/>
      <c r="C33" s="179">
        <f>C32</f>
        <v>0</v>
      </c>
      <c r="D33" s="175" t="s">
        <v>72</v>
      </c>
      <c r="E33" s="152"/>
      <c r="F33" s="303">
        <f>ROUND(PRODUCT(F32,C33/100),0)</f>
        <v>0</v>
      </c>
      <c r="G33" s="304"/>
    </row>
    <row r="34" spans="1:7" s="183" customFormat="1" ht="19.5" customHeight="1" thickBot="1">
      <c r="A34" s="180" t="s">
        <v>73</v>
      </c>
      <c r="B34" s="181"/>
      <c r="C34" s="181"/>
      <c r="D34" s="181"/>
      <c r="E34" s="182"/>
      <c r="F34" s="305">
        <f>ROUND(SUM(F30:F33),0)</f>
        <v>0</v>
      </c>
      <c r="G34" s="30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7"/>
      <c r="C37" s="307"/>
      <c r="D37" s="307"/>
      <c r="E37" s="307"/>
      <c r="F37" s="307"/>
      <c r="G37" s="307"/>
      <c r="H37" s="1" t="s">
        <v>1</v>
      </c>
    </row>
    <row r="38" spans="1:8" ht="12.75" customHeight="1">
      <c r="A38" s="184"/>
      <c r="B38" s="307"/>
      <c r="C38" s="307"/>
      <c r="D38" s="307"/>
      <c r="E38" s="307"/>
      <c r="F38" s="307"/>
      <c r="G38" s="307"/>
      <c r="H38" s="1" t="s">
        <v>1</v>
      </c>
    </row>
    <row r="39" spans="1:8" ht="12.75">
      <c r="A39" s="184"/>
      <c r="B39" s="307"/>
      <c r="C39" s="307"/>
      <c r="D39" s="307"/>
      <c r="E39" s="307"/>
      <c r="F39" s="307"/>
      <c r="G39" s="307"/>
      <c r="H39" s="1" t="s">
        <v>1</v>
      </c>
    </row>
    <row r="40" spans="1:8" ht="12.75">
      <c r="A40" s="184"/>
      <c r="B40" s="307"/>
      <c r="C40" s="307"/>
      <c r="D40" s="307"/>
      <c r="E40" s="307"/>
      <c r="F40" s="307"/>
      <c r="G40" s="307"/>
      <c r="H40" s="1" t="s">
        <v>1</v>
      </c>
    </row>
    <row r="41" spans="1:8" ht="12.75">
      <c r="A41" s="184"/>
      <c r="B41" s="307"/>
      <c r="C41" s="307"/>
      <c r="D41" s="307"/>
      <c r="E41" s="307"/>
      <c r="F41" s="307"/>
      <c r="G41" s="307"/>
      <c r="H41" s="1" t="s">
        <v>1</v>
      </c>
    </row>
    <row r="42" spans="1:8" ht="12.75">
      <c r="A42" s="184"/>
      <c r="B42" s="307"/>
      <c r="C42" s="307"/>
      <c r="D42" s="307"/>
      <c r="E42" s="307"/>
      <c r="F42" s="307"/>
      <c r="G42" s="307"/>
      <c r="H42" s="1" t="s">
        <v>1</v>
      </c>
    </row>
    <row r="43" spans="1:8" ht="12.75">
      <c r="A43" s="184"/>
      <c r="B43" s="307"/>
      <c r="C43" s="307"/>
      <c r="D43" s="307"/>
      <c r="E43" s="307"/>
      <c r="F43" s="307"/>
      <c r="G43" s="307"/>
      <c r="H43" s="1" t="s">
        <v>1</v>
      </c>
    </row>
    <row r="44" spans="1:8" ht="12.75">
      <c r="A44" s="184"/>
      <c r="B44" s="307"/>
      <c r="C44" s="307"/>
      <c r="D44" s="307"/>
      <c r="E44" s="307"/>
      <c r="F44" s="307"/>
      <c r="G44" s="307"/>
      <c r="H44" s="1" t="s">
        <v>1</v>
      </c>
    </row>
    <row r="45" spans="1:8" ht="0.75" customHeight="1">
      <c r="A45" s="184"/>
      <c r="B45" s="307"/>
      <c r="C45" s="307"/>
      <c r="D45" s="307"/>
      <c r="E45" s="307"/>
      <c r="F45" s="307"/>
      <c r="G45" s="307"/>
      <c r="H45" s="1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  <row r="52" spans="2:7" ht="12.75">
      <c r="B52" s="302"/>
      <c r="C52" s="302"/>
      <c r="D52" s="302"/>
      <c r="E52" s="302"/>
      <c r="F52" s="302"/>
      <c r="G52" s="302"/>
    </row>
    <row r="53" spans="2:7" ht="12.75">
      <c r="B53" s="302"/>
      <c r="C53" s="302"/>
      <c r="D53" s="302"/>
      <c r="E53" s="302"/>
      <c r="F53" s="302"/>
      <c r="G53" s="302"/>
    </row>
    <row r="54" spans="2:7" ht="12.75">
      <c r="B54" s="302"/>
      <c r="C54" s="302"/>
      <c r="D54" s="302"/>
      <c r="E54" s="302"/>
      <c r="F54" s="302"/>
      <c r="G54" s="302"/>
    </row>
    <row r="55" spans="2:7" ht="12.75">
      <c r="B55" s="302"/>
      <c r="C55" s="302"/>
      <c r="D55" s="302"/>
      <c r="E55" s="302"/>
      <c r="F55" s="302"/>
      <c r="G55" s="302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3" t="s">
        <v>2</v>
      </c>
      <c r="B1" s="314"/>
      <c r="C1" s="185" t="s">
        <v>105</v>
      </c>
      <c r="D1" s="186"/>
      <c r="E1" s="187"/>
      <c r="F1" s="186"/>
      <c r="G1" s="188" t="s">
        <v>75</v>
      </c>
      <c r="H1" s="189">
        <v>1</v>
      </c>
      <c r="I1" s="190"/>
    </row>
    <row r="2" spans="1:9" ht="13.5" thickBot="1">
      <c r="A2" s="315" t="s">
        <v>76</v>
      </c>
      <c r="B2" s="316"/>
      <c r="C2" s="191" t="s">
        <v>245</v>
      </c>
      <c r="D2" s="192"/>
      <c r="E2" s="193"/>
      <c r="F2" s="192"/>
      <c r="G2" s="317" t="s">
        <v>246</v>
      </c>
      <c r="H2" s="318"/>
      <c r="I2" s="319"/>
    </row>
    <row r="3" ht="13.5" thickTop="1">
      <c r="F3" s="126"/>
    </row>
    <row r="4" spans="1:9" ht="19.5" customHeight="1">
      <c r="A4" s="194" t="s">
        <v>77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6" customFormat="1" ht="13.5" thickBot="1">
      <c r="A6" s="197"/>
      <c r="B6" s="198" t="s">
        <v>78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6" customFormat="1" ht="12.75">
      <c r="A7" s="290" t="str">
        <f>'02 1 Pol'!B7</f>
        <v>1</v>
      </c>
      <c r="B7" s="62" t="str">
        <f>'02 1 Pol'!C7</f>
        <v>Zemní práce</v>
      </c>
      <c r="D7" s="203"/>
      <c r="E7" s="291">
        <f>'02 1 Pol'!BA51</f>
        <v>0</v>
      </c>
      <c r="F7" s="292">
        <f>'02 1 Pol'!BB51</f>
        <v>0</v>
      </c>
      <c r="G7" s="292">
        <f>'02 1 Pol'!BC51</f>
        <v>0</v>
      </c>
      <c r="H7" s="292">
        <f>'02 1 Pol'!BD51</f>
        <v>0</v>
      </c>
      <c r="I7" s="293">
        <f>'02 1 Pol'!BE51</f>
        <v>0</v>
      </c>
    </row>
    <row r="8" spans="1:9" s="126" customFormat="1" ht="12.75">
      <c r="A8" s="290" t="str">
        <f>'02 1 Pol'!B52</f>
        <v>4</v>
      </c>
      <c r="B8" s="62" t="str">
        <f>'02 1 Pol'!C52</f>
        <v>Vodorovné konstrukce</v>
      </c>
      <c r="D8" s="203"/>
      <c r="E8" s="291">
        <f>'02 1 Pol'!BA57</f>
        <v>0</v>
      </c>
      <c r="F8" s="292">
        <f>'02 1 Pol'!BB57</f>
        <v>0</v>
      </c>
      <c r="G8" s="292">
        <f>'02 1 Pol'!BC57</f>
        <v>0</v>
      </c>
      <c r="H8" s="292">
        <f>'02 1 Pol'!BD57</f>
        <v>0</v>
      </c>
      <c r="I8" s="293">
        <f>'02 1 Pol'!BE57</f>
        <v>0</v>
      </c>
    </row>
    <row r="9" spans="1:9" s="126" customFormat="1" ht="12.75">
      <c r="A9" s="290" t="str">
        <f>'02 1 Pol'!B58</f>
        <v>5</v>
      </c>
      <c r="B9" s="62" t="str">
        <f>'02 1 Pol'!C58</f>
        <v>Komunikace</v>
      </c>
      <c r="D9" s="203"/>
      <c r="E9" s="291">
        <f>'02 1 Pol'!BA67</f>
        <v>0</v>
      </c>
      <c r="F9" s="292">
        <f>'02 1 Pol'!BB67</f>
        <v>0</v>
      </c>
      <c r="G9" s="292">
        <f>'02 1 Pol'!BC67</f>
        <v>0</v>
      </c>
      <c r="H9" s="292">
        <f>'02 1 Pol'!BD67</f>
        <v>0</v>
      </c>
      <c r="I9" s="293">
        <f>'02 1 Pol'!BE67</f>
        <v>0</v>
      </c>
    </row>
    <row r="10" spans="1:9" s="126" customFormat="1" ht="12.75">
      <c r="A10" s="290" t="str">
        <f>'02 1 Pol'!B68</f>
        <v>8</v>
      </c>
      <c r="B10" s="62" t="str">
        <f>'02 1 Pol'!C68</f>
        <v>Trubní vedení</v>
      </c>
      <c r="D10" s="203"/>
      <c r="E10" s="291">
        <f>'02 1 Pol'!BA78</f>
        <v>0</v>
      </c>
      <c r="F10" s="292">
        <f>'02 1 Pol'!BB78</f>
        <v>0</v>
      </c>
      <c r="G10" s="292">
        <f>'02 1 Pol'!BC78</f>
        <v>0</v>
      </c>
      <c r="H10" s="292">
        <f>'02 1 Pol'!BD78</f>
        <v>0</v>
      </c>
      <c r="I10" s="293">
        <f>'02 1 Pol'!BE78</f>
        <v>0</v>
      </c>
    </row>
    <row r="11" spans="1:9" s="126" customFormat="1" ht="12.75">
      <c r="A11" s="290" t="str">
        <f>'02 1 Pol'!B79</f>
        <v>5</v>
      </c>
      <c r="B11" s="62" t="str">
        <f>'02 1 Pol'!C79</f>
        <v>Komunikace</v>
      </c>
      <c r="D11" s="203"/>
      <c r="E11" s="291">
        <f>'02 1 Pol'!BA81</f>
        <v>0</v>
      </c>
      <c r="F11" s="292">
        <f>'02 1 Pol'!BB81</f>
        <v>0</v>
      </c>
      <c r="G11" s="292">
        <f>'02 1 Pol'!BC81</f>
        <v>0</v>
      </c>
      <c r="H11" s="292">
        <f>'02 1 Pol'!BD81</f>
        <v>0</v>
      </c>
      <c r="I11" s="293">
        <f>'02 1 Pol'!BE81</f>
        <v>0</v>
      </c>
    </row>
    <row r="12" spans="1:9" s="126" customFormat="1" ht="12.75">
      <c r="A12" s="290" t="str">
        <f>'02 1 Pol'!B82</f>
        <v>8</v>
      </c>
      <c r="B12" s="62" t="str">
        <f>'02 1 Pol'!C82</f>
        <v>Trubní vedení</v>
      </c>
      <c r="D12" s="203"/>
      <c r="E12" s="291">
        <f>'02 1 Pol'!BA86</f>
        <v>0</v>
      </c>
      <c r="F12" s="292">
        <f>'02 1 Pol'!BB86</f>
        <v>0</v>
      </c>
      <c r="G12" s="292">
        <f>'02 1 Pol'!BC86</f>
        <v>0</v>
      </c>
      <c r="H12" s="292">
        <f>'02 1 Pol'!BD86</f>
        <v>0</v>
      </c>
      <c r="I12" s="293">
        <f>'02 1 Pol'!BE86</f>
        <v>0</v>
      </c>
    </row>
    <row r="13" spans="1:9" s="126" customFormat="1" ht="12.75">
      <c r="A13" s="290" t="str">
        <f>'02 1 Pol'!B87</f>
        <v>97</v>
      </c>
      <c r="B13" s="62" t="str">
        <f>'02 1 Pol'!C87</f>
        <v>Prorážení otvorů</v>
      </c>
      <c r="D13" s="203"/>
      <c r="E13" s="291">
        <f>'02 1 Pol'!BA89</f>
        <v>0</v>
      </c>
      <c r="F13" s="292">
        <f>'02 1 Pol'!BB89</f>
        <v>0</v>
      </c>
      <c r="G13" s="292">
        <f>'02 1 Pol'!BC89</f>
        <v>0</v>
      </c>
      <c r="H13" s="292">
        <f>'02 1 Pol'!BD89</f>
        <v>0</v>
      </c>
      <c r="I13" s="293">
        <f>'02 1 Pol'!BE89</f>
        <v>0</v>
      </c>
    </row>
    <row r="14" spans="1:9" s="126" customFormat="1" ht="12.75">
      <c r="A14" s="290" t="str">
        <f>'02 1 Pol'!B90</f>
        <v>99</v>
      </c>
      <c r="B14" s="62" t="str">
        <f>'02 1 Pol'!C90</f>
        <v>Staveništní přesun hmot</v>
      </c>
      <c r="D14" s="203"/>
      <c r="E14" s="291">
        <f>'02 1 Pol'!BA92</f>
        <v>0</v>
      </c>
      <c r="F14" s="292">
        <f>'02 1 Pol'!BB92</f>
        <v>0</v>
      </c>
      <c r="G14" s="292">
        <f>'02 1 Pol'!BC92</f>
        <v>0</v>
      </c>
      <c r="H14" s="292">
        <f>'02 1 Pol'!BD92</f>
        <v>0</v>
      </c>
      <c r="I14" s="293">
        <f>'02 1 Pol'!BE92</f>
        <v>0</v>
      </c>
    </row>
    <row r="15" spans="1:9" s="126" customFormat="1" ht="13.5" thickBot="1">
      <c r="A15" s="290" t="str">
        <f>'02 1 Pol'!B93</f>
        <v>D96</v>
      </c>
      <c r="B15" s="62" t="str">
        <f>'02 1 Pol'!C93</f>
        <v>Přesuny suti a vybouraných hmot</v>
      </c>
      <c r="D15" s="203"/>
      <c r="E15" s="291">
        <f>'02 1 Pol'!BA96</f>
        <v>0</v>
      </c>
      <c r="F15" s="292">
        <f>'02 1 Pol'!BB96</f>
        <v>0</v>
      </c>
      <c r="G15" s="292">
        <f>'02 1 Pol'!BC96</f>
        <v>0</v>
      </c>
      <c r="H15" s="292">
        <f>'02 1 Pol'!BD96</f>
        <v>0</v>
      </c>
      <c r="I15" s="293">
        <f>'02 1 Pol'!BE96</f>
        <v>0</v>
      </c>
    </row>
    <row r="16" spans="1:9" s="14" customFormat="1" ht="13.5" thickBot="1">
      <c r="A16" s="204"/>
      <c r="B16" s="205" t="s">
        <v>79</v>
      </c>
      <c r="C16" s="205"/>
      <c r="D16" s="206"/>
      <c r="E16" s="207">
        <f>SUM(E7:E15)</f>
        <v>0</v>
      </c>
      <c r="F16" s="208">
        <f>SUM(F7:F15)</f>
        <v>0</v>
      </c>
      <c r="G16" s="208">
        <f>SUM(G7:G15)</f>
        <v>0</v>
      </c>
      <c r="H16" s="208">
        <f>SUM(H7:H15)</f>
        <v>0</v>
      </c>
      <c r="I16" s="209">
        <f>SUM(I7:I15)</f>
        <v>0</v>
      </c>
    </row>
    <row r="17" spans="1:9" ht="12.75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57" ht="19.5" customHeight="1">
      <c r="A18" s="195" t="s">
        <v>80</v>
      </c>
      <c r="B18" s="195"/>
      <c r="C18" s="195"/>
      <c r="D18" s="195"/>
      <c r="E18" s="195"/>
      <c r="F18" s="195"/>
      <c r="G18" s="210"/>
      <c r="H18" s="195"/>
      <c r="I18" s="195"/>
      <c r="BA18" s="132"/>
      <c r="BB18" s="132"/>
      <c r="BC18" s="132"/>
      <c r="BD18" s="132"/>
      <c r="BE18" s="132"/>
    </row>
    <row r="19" ht="13.5" thickBot="1"/>
    <row r="20" spans="1:9" ht="12.75">
      <c r="A20" s="161" t="s">
        <v>81</v>
      </c>
      <c r="B20" s="162"/>
      <c r="C20" s="162"/>
      <c r="D20" s="211"/>
      <c r="E20" s="212" t="s">
        <v>82</v>
      </c>
      <c r="F20" s="213" t="s">
        <v>12</v>
      </c>
      <c r="G20" s="214" t="s">
        <v>83</v>
      </c>
      <c r="H20" s="215"/>
      <c r="I20" s="216" t="s">
        <v>82</v>
      </c>
    </row>
    <row r="21" spans="1:53" ht="12.75">
      <c r="A21" s="155" t="s">
        <v>236</v>
      </c>
      <c r="B21" s="146"/>
      <c r="C21" s="146"/>
      <c r="D21" s="217"/>
      <c r="E21" s="218"/>
      <c r="F21" s="219"/>
      <c r="G21" s="220">
        <v>0</v>
      </c>
      <c r="H21" s="221"/>
      <c r="I21" s="222">
        <f aca="true" t="shared" si="0" ref="I21:I26">E21+F21*G21/100</f>
        <v>0</v>
      </c>
      <c r="BA21" s="1">
        <v>0</v>
      </c>
    </row>
    <row r="22" spans="1:53" ht="12.75">
      <c r="A22" s="155" t="s">
        <v>237</v>
      </c>
      <c r="B22" s="146"/>
      <c r="C22" s="146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0</v>
      </c>
    </row>
    <row r="23" spans="1:53" ht="12.75">
      <c r="A23" s="155" t="s">
        <v>238</v>
      </c>
      <c r="B23" s="146"/>
      <c r="C23" s="146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0</v>
      </c>
    </row>
    <row r="24" spans="1:53" ht="12.75">
      <c r="A24" s="155" t="s">
        <v>239</v>
      </c>
      <c r="B24" s="146"/>
      <c r="C24" s="146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1</v>
      </c>
    </row>
    <row r="25" spans="1:53" ht="12.75">
      <c r="A25" s="155" t="s">
        <v>240</v>
      </c>
      <c r="B25" s="146"/>
      <c r="C25" s="146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2</v>
      </c>
    </row>
    <row r="26" spans="1:53" ht="12.75">
      <c r="A26" s="155" t="s">
        <v>241</v>
      </c>
      <c r="B26" s="146"/>
      <c r="C26" s="146"/>
      <c r="D26" s="217"/>
      <c r="E26" s="218"/>
      <c r="F26" s="219"/>
      <c r="G26" s="220">
        <v>0</v>
      </c>
      <c r="H26" s="221"/>
      <c r="I26" s="222">
        <f t="shared" si="0"/>
        <v>0</v>
      </c>
      <c r="BA26" s="1">
        <v>2</v>
      </c>
    </row>
    <row r="27" spans="1:9" ht="13.5" thickBot="1">
      <c r="A27" s="223"/>
      <c r="B27" s="224" t="s">
        <v>84</v>
      </c>
      <c r="C27" s="225"/>
      <c r="D27" s="226"/>
      <c r="E27" s="227"/>
      <c r="F27" s="228"/>
      <c r="G27" s="228"/>
      <c r="H27" s="320">
        <f>SUM(I21:I26)</f>
        <v>0</v>
      </c>
      <c r="I27" s="321"/>
    </row>
    <row r="29" spans="2:9" ht="12.75">
      <c r="B29" s="14"/>
      <c r="F29" s="229"/>
      <c r="G29" s="230"/>
      <c r="H29" s="230"/>
      <c r="I29" s="46"/>
    </row>
    <row r="30" spans="6:9" ht="12.75"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69"/>
  <sheetViews>
    <sheetView showGridLines="0" showZero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39" customWidth="1"/>
    <col min="6" max="6" width="9.875" style="231" customWidth="1"/>
    <col min="7" max="7" width="13.875" style="231" customWidth="1"/>
    <col min="8" max="8" width="11.75390625" style="231" customWidth="1"/>
    <col min="9" max="9" width="11.625" style="231" customWidth="1"/>
    <col min="10" max="10" width="11.00390625" style="231" customWidth="1"/>
    <col min="11" max="11" width="10.375" style="23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24" t="s">
        <v>102</v>
      </c>
      <c r="B1" s="324"/>
      <c r="C1" s="324"/>
      <c r="D1" s="324"/>
      <c r="E1" s="324"/>
      <c r="F1" s="324"/>
      <c r="G1" s="324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13" t="s">
        <v>2</v>
      </c>
      <c r="B3" s="314"/>
      <c r="C3" s="185" t="s">
        <v>105</v>
      </c>
      <c r="D3" s="186"/>
      <c r="E3" s="235" t="s">
        <v>85</v>
      </c>
      <c r="F3" s="236">
        <f>'02 1 Rek'!H1</f>
        <v>1</v>
      </c>
      <c r="G3" s="237"/>
    </row>
    <row r="4" spans="1:7" ht="13.5" thickBot="1">
      <c r="A4" s="325" t="s">
        <v>76</v>
      </c>
      <c r="B4" s="316"/>
      <c r="C4" s="191" t="s">
        <v>245</v>
      </c>
      <c r="D4" s="192"/>
      <c r="E4" s="326" t="str">
        <f>'02 1 Rek'!G2</f>
        <v>Kanalizace - stoka B</v>
      </c>
      <c r="F4" s="327"/>
      <c r="G4" s="328"/>
    </row>
    <row r="5" spans="1:7" ht="13.5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247</v>
      </c>
      <c r="C8" s="259" t="s">
        <v>248</v>
      </c>
      <c r="D8" s="260" t="s">
        <v>117</v>
      </c>
      <c r="E8" s="261">
        <v>19.92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6">
        <v>1</v>
      </c>
      <c r="CB8" s="256">
        <v>1</v>
      </c>
    </row>
    <row r="9" spans="1:15" ht="12.75">
      <c r="A9" s="265"/>
      <c r="B9" s="268"/>
      <c r="C9" s="322" t="s">
        <v>249</v>
      </c>
      <c r="D9" s="323"/>
      <c r="E9" s="269">
        <v>19.92</v>
      </c>
      <c r="F9" s="270"/>
      <c r="G9" s="271"/>
      <c r="H9" s="272"/>
      <c r="I9" s="266"/>
      <c r="J9" s="273"/>
      <c r="K9" s="266"/>
      <c r="M9" s="267" t="s">
        <v>249</v>
      </c>
      <c r="O9" s="256"/>
    </row>
    <row r="10" spans="1:80" ht="12.75">
      <c r="A10" s="257">
        <v>2</v>
      </c>
      <c r="B10" s="258" t="s">
        <v>112</v>
      </c>
      <c r="C10" s="259" t="s">
        <v>113</v>
      </c>
      <c r="D10" s="260" t="s">
        <v>114</v>
      </c>
      <c r="E10" s="261">
        <v>20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0</v>
      </c>
      <c r="K10" s="264">
        <f>E10*J10</f>
        <v>0</v>
      </c>
      <c r="O10" s="256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6">
        <v>1</v>
      </c>
      <c r="CB10" s="256">
        <v>1</v>
      </c>
    </row>
    <row r="11" spans="1:80" ht="12.75">
      <c r="A11" s="257">
        <v>3</v>
      </c>
      <c r="B11" s="258" t="s">
        <v>115</v>
      </c>
      <c r="C11" s="259" t="s">
        <v>116</v>
      </c>
      <c r="D11" s="260" t="s">
        <v>117</v>
      </c>
      <c r="E11" s="261">
        <v>270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>
        <v>-0.72</v>
      </c>
      <c r="K11" s="264">
        <f>E11*J11</f>
        <v>-194.4</v>
      </c>
      <c r="O11" s="256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6">
        <v>1</v>
      </c>
      <c r="CB11" s="256">
        <v>1</v>
      </c>
    </row>
    <row r="12" spans="1:15" ht="12.75">
      <c r="A12" s="265"/>
      <c r="B12" s="268"/>
      <c r="C12" s="322" t="s">
        <v>250</v>
      </c>
      <c r="D12" s="323"/>
      <c r="E12" s="269">
        <v>270</v>
      </c>
      <c r="F12" s="270"/>
      <c r="G12" s="271"/>
      <c r="H12" s="272"/>
      <c r="I12" s="266"/>
      <c r="J12" s="273"/>
      <c r="K12" s="266"/>
      <c r="M12" s="267" t="s">
        <v>250</v>
      </c>
      <c r="O12" s="256"/>
    </row>
    <row r="13" spans="1:80" ht="12.75">
      <c r="A13" s="257">
        <v>4</v>
      </c>
      <c r="B13" s="258" t="s">
        <v>119</v>
      </c>
      <c r="C13" s="259" t="s">
        <v>120</v>
      </c>
      <c r="D13" s="260" t="s">
        <v>117</v>
      </c>
      <c r="E13" s="261">
        <v>270</v>
      </c>
      <c r="F13" s="261">
        <v>0</v>
      </c>
      <c r="G13" s="262">
        <f>E13*F13</f>
        <v>0</v>
      </c>
      <c r="H13" s="263">
        <v>0</v>
      </c>
      <c r="I13" s="264">
        <f>E13*H13</f>
        <v>0</v>
      </c>
      <c r="J13" s="263">
        <v>-0.316</v>
      </c>
      <c r="K13" s="264">
        <f>E13*J13</f>
        <v>-85.32000000000001</v>
      </c>
      <c r="O13" s="256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6">
        <v>1</v>
      </c>
      <c r="CB13" s="256">
        <v>1</v>
      </c>
    </row>
    <row r="14" spans="1:15" ht="12.75">
      <c r="A14" s="265"/>
      <c r="B14" s="268"/>
      <c r="C14" s="322" t="s">
        <v>250</v>
      </c>
      <c r="D14" s="323"/>
      <c r="E14" s="269">
        <v>270</v>
      </c>
      <c r="F14" s="270"/>
      <c r="G14" s="271"/>
      <c r="H14" s="272"/>
      <c r="I14" s="266"/>
      <c r="J14" s="273"/>
      <c r="K14" s="266"/>
      <c r="M14" s="267" t="s">
        <v>250</v>
      </c>
      <c r="O14" s="256"/>
    </row>
    <row r="15" spans="1:80" ht="12.75">
      <c r="A15" s="257">
        <v>5</v>
      </c>
      <c r="B15" s="258" t="s">
        <v>121</v>
      </c>
      <c r="C15" s="259" t="s">
        <v>122</v>
      </c>
      <c r="D15" s="260" t="s">
        <v>123</v>
      </c>
      <c r="E15" s="261">
        <v>20</v>
      </c>
      <c r="F15" s="261">
        <v>0</v>
      </c>
      <c r="G15" s="262">
        <f>E15*F15</f>
        <v>0</v>
      </c>
      <c r="H15" s="263">
        <v>0</v>
      </c>
      <c r="I15" s="264">
        <f>E15*H15</f>
        <v>0</v>
      </c>
      <c r="J15" s="263">
        <v>0</v>
      </c>
      <c r="K15" s="264">
        <f>E15*J15</f>
        <v>0</v>
      </c>
      <c r="O15" s="256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6">
        <v>1</v>
      </c>
      <c r="CB15" s="256">
        <v>1</v>
      </c>
    </row>
    <row r="16" spans="1:80" ht="12.75">
      <c r="A16" s="257">
        <v>6</v>
      </c>
      <c r="B16" s="258" t="s">
        <v>124</v>
      </c>
      <c r="C16" s="259" t="s">
        <v>125</v>
      </c>
      <c r="D16" s="260" t="s">
        <v>109</v>
      </c>
      <c r="E16" s="261">
        <v>50</v>
      </c>
      <c r="F16" s="261">
        <v>0</v>
      </c>
      <c r="G16" s="262">
        <f>E16*F16</f>
        <v>0</v>
      </c>
      <c r="H16" s="263">
        <v>0.0107</v>
      </c>
      <c r="I16" s="264">
        <f>E16*H16</f>
        <v>0.5349999999999999</v>
      </c>
      <c r="J16" s="263">
        <v>0</v>
      </c>
      <c r="K16" s="264">
        <f>E16*J16</f>
        <v>0</v>
      </c>
      <c r="O16" s="256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6">
        <v>1</v>
      </c>
      <c r="CB16" s="256">
        <v>1</v>
      </c>
    </row>
    <row r="17" spans="1:80" ht="12.75">
      <c r="A17" s="257">
        <v>7</v>
      </c>
      <c r="B17" s="258" t="s">
        <v>128</v>
      </c>
      <c r="C17" s="259" t="s">
        <v>129</v>
      </c>
      <c r="D17" s="260" t="s">
        <v>109</v>
      </c>
      <c r="E17" s="261">
        <v>30</v>
      </c>
      <c r="F17" s="261">
        <v>0</v>
      </c>
      <c r="G17" s="262">
        <f>E17*F17</f>
        <v>0</v>
      </c>
      <c r="H17" s="263">
        <v>0.06963</v>
      </c>
      <c r="I17" s="264">
        <f>E17*H17</f>
        <v>2.0888999999999998</v>
      </c>
      <c r="J17" s="263">
        <v>0</v>
      </c>
      <c r="K17" s="264">
        <f>E17*J17</f>
        <v>0</v>
      </c>
      <c r="O17" s="256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6">
        <v>1</v>
      </c>
      <c r="CB17" s="256">
        <v>1</v>
      </c>
    </row>
    <row r="18" spans="1:80" ht="12.75">
      <c r="A18" s="257">
        <v>8</v>
      </c>
      <c r="B18" s="258" t="s">
        <v>131</v>
      </c>
      <c r="C18" s="259" t="s">
        <v>132</v>
      </c>
      <c r="D18" s="260" t="s">
        <v>133</v>
      </c>
      <c r="E18" s="261">
        <v>144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6">
        <v>1</v>
      </c>
      <c r="CB18" s="256">
        <v>1</v>
      </c>
    </row>
    <row r="19" spans="1:15" ht="12.75">
      <c r="A19" s="265"/>
      <c r="B19" s="268"/>
      <c r="C19" s="322" t="s">
        <v>251</v>
      </c>
      <c r="D19" s="323"/>
      <c r="E19" s="269">
        <v>144</v>
      </c>
      <c r="F19" s="270"/>
      <c r="G19" s="271"/>
      <c r="H19" s="272"/>
      <c r="I19" s="266"/>
      <c r="J19" s="273"/>
      <c r="K19" s="266"/>
      <c r="M19" s="267" t="s">
        <v>251</v>
      </c>
      <c r="O19" s="256"/>
    </row>
    <row r="20" spans="1:80" ht="12.75">
      <c r="A20" s="257">
        <v>9</v>
      </c>
      <c r="B20" s="258" t="s">
        <v>252</v>
      </c>
      <c r="C20" s="259" t="s">
        <v>253</v>
      </c>
      <c r="D20" s="260" t="s">
        <v>133</v>
      </c>
      <c r="E20" s="261">
        <v>2.988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6">
        <v>1</v>
      </c>
      <c r="CB20" s="256">
        <v>1</v>
      </c>
    </row>
    <row r="21" spans="1:15" ht="12.75">
      <c r="A21" s="265"/>
      <c r="B21" s="268"/>
      <c r="C21" s="322" t="s">
        <v>254</v>
      </c>
      <c r="D21" s="323"/>
      <c r="E21" s="269">
        <v>2.988</v>
      </c>
      <c r="F21" s="270"/>
      <c r="G21" s="271"/>
      <c r="H21" s="272"/>
      <c r="I21" s="266"/>
      <c r="J21" s="273"/>
      <c r="K21" s="266"/>
      <c r="M21" s="267" t="s">
        <v>254</v>
      </c>
      <c r="O21" s="256"/>
    </row>
    <row r="22" spans="1:80" ht="12.75">
      <c r="A22" s="257">
        <v>10</v>
      </c>
      <c r="B22" s="258" t="s">
        <v>135</v>
      </c>
      <c r="C22" s="259" t="s">
        <v>136</v>
      </c>
      <c r="D22" s="260" t="s">
        <v>133</v>
      </c>
      <c r="E22" s="261">
        <v>522.1</v>
      </c>
      <c r="F22" s="261">
        <v>0</v>
      </c>
      <c r="G22" s="262">
        <f>E22*F22</f>
        <v>0</v>
      </c>
      <c r="H22" s="263">
        <v>0</v>
      </c>
      <c r="I22" s="264">
        <f>E22*H22</f>
        <v>0</v>
      </c>
      <c r="J22" s="263">
        <v>0</v>
      </c>
      <c r="K22" s="264">
        <f>E22*J22</f>
        <v>0</v>
      </c>
      <c r="O22" s="256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6">
        <v>1</v>
      </c>
      <c r="CB22" s="256">
        <v>1</v>
      </c>
    </row>
    <row r="23" spans="1:15" ht="12.75">
      <c r="A23" s="265"/>
      <c r="B23" s="268"/>
      <c r="C23" s="322" t="s">
        <v>255</v>
      </c>
      <c r="D23" s="323"/>
      <c r="E23" s="269">
        <v>201.4</v>
      </c>
      <c r="F23" s="270"/>
      <c r="G23" s="271"/>
      <c r="H23" s="272"/>
      <c r="I23" s="266"/>
      <c r="J23" s="273"/>
      <c r="K23" s="266"/>
      <c r="M23" s="267" t="s">
        <v>255</v>
      </c>
      <c r="O23" s="256"/>
    </row>
    <row r="24" spans="1:15" ht="12.75">
      <c r="A24" s="265"/>
      <c r="B24" s="268"/>
      <c r="C24" s="322" t="s">
        <v>256</v>
      </c>
      <c r="D24" s="323"/>
      <c r="E24" s="269">
        <v>320.7</v>
      </c>
      <c r="F24" s="270"/>
      <c r="G24" s="271"/>
      <c r="H24" s="272"/>
      <c r="I24" s="266"/>
      <c r="J24" s="273"/>
      <c r="K24" s="266"/>
      <c r="M24" s="267" t="s">
        <v>256</v>
      </c>
      <c r="O24" s="256"/>
    </row>
    <row r="25" spans="1:80" ht="12.75">
      <c r="A25" s="257">
        <v>11</v>
      </c>
      <c r="B25" s="258" t="s">
        <v>139</v>
      </c>
      <c r="C25" s="259" t="s">
        <v>140</v>
      </c>
      <c r="D25" s="260" t="s">
        <v>133</v>
      </c>
      <c r="E25" s="261">
        <v>522.1</v>
      </c>
      <c r="F25" s="261">
        <v>0</v>
      </c>
      <c r="G25" s="262">
        <f aca="true" t="shared" si="0" ref="G25:G32">E25*F25</f>
        <v>0</v>
      </c>
      <c r="H25" s="263">
        <v>0</v>
      </c>
      <c r="I25" s="264">
        <f aca="true" t="shared" si="1" ref="I25:I32">E25*H25</f>
        <v>0</v>
      </c>
      <c r="J25" s="263">
        <v>0</v>
      </c>
      <c r="K25" s="264">
        <f aca="true" t="shared" si="2" ref="K25:K32">E25*J25</f>
        <v>0</v>
      </c>
      <c r="O25" s="256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 aca="true" t="shared" si="3" ref="BA25:BA32">IF(AZ25=1,G25,0)</f>
        <v>0</v>
      </c>
      <c r="BB25" s="231">
        <f aca="true" t="shared" si="4" ref="BB25:BB32">IF(AZ25=2,G25,0)</f>
        <v>0</v>
      </c>
      <c r="BC25" s="231">
        <f aca="true" t="shared" si="5" ref="BC25:BC32">IF(AZ25=3,G25,0)</f>
        <v>0</v>
      </c>
      <c r="BD25" s="231">
        <f aca="true" t="shared" si="6" ref="BD25:BD32">IF(AZ25=4,G25,0)</f>
        <v>0</v>
      </c>
      <c r="BE25" s="231">
        <f aca="true" t="shared" si="7" ref="BE25:BE32">IF(AZ25=5,G25,0)</f>
        <v>0</v>
      </c>
      <c r="CA25" s="256">
        <v>1</v>
      </c>
      <c r="CB25" s="256">
        <v>1</v>
      </c>
    </row>
    <row r="26" spans="1:80" ht="12.75">
      <c r="A26" s="257">
        <v>12</v>
      </c>
      <c r="B26" s="258" t="s">
        <v>141</v>
      </c>
      <c r="C26" s="259" t="s">
        <v>142</v>
      </c>
      <c r="D26" s="260" t="s">
        <v>117</v>
      </c>
      <c r="E26" s="261">
        <v>133.7</v>
      </c>
      <c r="F26" s="261">
        <v>0</v>
      </c>
      <c r="G26" s="262">
        <f t="shared" si="0"/>
        <v>0</v>
      </c>
      <c r="H26" s="263">
        <v>0.00099</v>
      </c>
      <c r="I26" s="264">
        <f t="shared" si="1"/>
        <v>0.13236299999999998</v>
      </c>
      <c r="J26" s="263">
        <v>0</v>
      </c>
      <c r="K26" s="264">
        <f t="shared" si="2"/>
        <v>0</v>
      </c>
      <c r="O26" s="256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 t="shared" si="3"/>
        <v>0</v>
      </c>
      <c r="BB26" s="231">
        <f t="shared" si="4"/>
        <v>0</v>
      </c>
      <c r="BC26" s="231">
        <f t="shared" si="5"/>
        <v>0</v>
      </c>
      <c r="BD26" s="231">
        <f t="shared" si="6"/>
        <v>0</v>
      </c>
      <c r="BE26" s="231">
        <f t="shared" si="7"/>
        <v>0</v>
      </c>
      <c r="CA26" s="256">
        <v>1</v>
      </c>
      <c r="CB26" s="256">
        <v>1</v>
      </c>
    </row>
    <row r="27" spans="1:80" ht="12.75">
      <c r="A27" s="257">
        <v>13</v>
      </c>
      <c r="B27" s="258" t="s">
        <v>257</v>
      </c>
      <c r="C27" s="259" t="s">
        <v>258</v>
      </c>
      <c r="D27" s="260" t="s">
        <v>117</v>
      </c>
      <c r="E27" s="261">
        <v>968.2</v>
      </c>
      <c r="F27" s="261">
        <v>0</v>
      </c>
      <c r="G27" s="262">
        <f t="shared" si="0"/>
        <v>0</v>
      </c>
      <c r="H27" s="263">
        <v>0.00086</v>
      </c>
      <c r="I27" s="264">
        <f t="shared" si="1"/>
        <v>0.8326520000000001</v>
      </c>
      <c r="J27" s="263">
        <v>0</v>
      </c>
      <c r="K27" s="264">
        <f t="shared" si="2"/>
        <v>0</v>
      </c>
      <c r="O27" s="256">
        <v>2</v>
      </c>
      <c r="AA27" s="231">
        <v>1</v>
      </c>
      <c r="AB27" s="231">
        <v>1</v>
      </c>
      <c r="AC27" s="231">
        <v>1</v>
      </c>
      <c r="AZ27" s="231">
        <v>1</v>
      </c>
      <c r="BA27" s="231">
        <f t="shared" si="3"/>
        <v>0</v>
      </c>
      <c r="BB27" s="231">
        <f t="shared" si="4"/>
        <v>0</v>
      </c>
      <c r="BC27" s="231">
        <f t="shared" si="5"/>
        <v>0</v>
      </c>
      <c r="BD27" s="231">
        <f t="shared" si="6"/>
        <v>0</v>
      </c>
      <c r="BE27" s="231">
        <f t="shared" si="7"/>
        <v>0</v>
      </c>
      <c r="CA27" s="256">
        <v>1</v>
      </c>
      <c r="CB27" s="256">
        <v>1</v>
      </c>
    </row>
    <row r="28" spans="1:80" ht="12.75">
      <c r="A28" s="257">
        <v>14</v>
      </c>
      <c r="B28" s="258" t="s">
        <v>259</v>
      </c>
      <c r="C28" s="259" t="s">
        <v>260</v>
      </c>
      <c r="D28" s="260" t="s">
        <v>117</v>
      </c>
      <c r="E28" s="261">
        <v>968.2</v>
      </c>
      <c r="F28" s="261">
        <v>0</v>
      </c>
      <c r="G28" s="262">
        <f t="shared" si="0"/>
        <v>0</v>
      </c>
      <c r="H28" s="263">
        <v>0</v>
      </c>
      <c r="I28" s="264">
        <f t="shared" si="1"/>
        <v>0</v>
      </c>
      <c r="J28" s="263">
        <v>0</v>
      </c>
      <c r="K28" s="264">
        <f t="shared" si="2"/>
        <v>0</v>
      </c>
      <c r="O28" s="256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si="3"/>
        <v>0</v>
      </c>
      <c r="BB28" s="231">
        <f t="shared" si="4"/>
        <v>0</v>
      </c>
      <c r="BC28" s="231">
        <f t="shared" si="5"/>
        <v>0</v>
      </c>
      <c r="BD28" s="231">
        <f t="shared" si="6"/>
        <v>0</v>
      </c>
      <c r="BE28" s="231">
        <f t="shared" si="7"/>
        <v>0</v>
      </c>
      <c r="CA28" s="256">
        <v>1</v>
      </c>
      <c r="CB28" s="256">
        <v>1</v>
      </c>
    </row>
    <row r="29" spans="1:80" ht="12.75">
      <c r="A29" s="257">
        <v>15</v>
      </c>
      <c r="B29" s="258" t="s">
        <v>143</v>
      </c>
      <c r="C29" s="259" t="s">
        <v>144</v>
      </c>
      <c r="D29" s="260" t="s">
        <v>117</v>
      </c>
      <c r="E29" s="261">
        <v>133.7</v>
      </c>
      <c r="F29" s="261">
        <v>0</v>
      </c>
      <c r="G29" s="262">
        <f t="shared" si="0"/>
        <v>0</v>
      </c>
      <c r="H29" s="263">
        <v>0</v>
      </c>
      <c r="I29" s="264">
        <f t="shared" si="1"/>
        <v>0</v>
      </c>
      <c r="J29" s="263">
        <v>0</v>
      </c>
      <c r="K29" s="264">
        <f t="shared" si="2"/>
        <v>0</v>
      </c>
      <c r="O29" s="256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3"/>
        <v>0</v>
      </c>
      <c r="BB29" s="231">
        <f t="shared" si="4"/>
        <v>0</v>
      </c>
      <c r="BC29" s="231">
        <f t="shared" si="5"/>
        <v>0</v>
      </c>
      <c r="BD29" s="231">
        <f t="shared" si="6"/>
        <v>0</v>
      </c>
      <c r="BE29" s="231">
        <f t="shared" si="7"/>
        <v>0</v>
      </c>
      <c r="CA29" s="256">
        <v>1</v>
      </c>
      <c r="CB29" s="256">
        <v>1</v>
      </c>
    </row>
    <row r="30" spans="1:80" ht="12.75">
      <c r="A30" s="257">
        <v>16</v>
      </c>
      <c r="B30" s="258" t="s">
        <v>145</v>
      </c>
      <c r="C30" s="259" t="s">
        <v>146</v>
      </c>
      <c r="D30" s="260" t="s">
        <v>133</v>
      </c>
      <c r="E30" s="261">
        <v>201.4</v>
      </c>
      <c r="F30" s="261">
        <v>0</v>
      </c>
      <c r="G30" s="262">
        <f t="shared" si="0"/>
        <v>0</v>
      </c>
      <c r="H30" s="263">
        <v>0</v>
      </c>
      <c r="I30" s="264">
        <f t="shared" si="1"/>
        <v>0</v>
      </c>
      <c r="J30" s="263">
        <v>0</v>
      </c>
      <c r="K30" s="264">
        <f t="shared" si="2"/>
        <v>0</v>
      </c>
      <c r="O30" s="256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3"/>
        <v>0</v>
      </c>
      <c r="BB30" s="231">
        <f t="shared" si="4"/>
        <v>0</v>
      </c>
      <c r="BC30" s="231">
        <f t="shared" si="5"/>
        <v>0</v>
      </c>
      <c r="BD30" s="231">
        <f t="shared" si="6"/>
        <v>0</v>
      </c>
      <c r="BE30" s="231">
        <f t="shared" si="7"/>
        <v>0</v>
      </c>
      <c r="CA30" s="256">
        <v>1</v>
      </c>
      <c r="CB30" s="256">
        <v>1</v>
      </c>
    </row>
    <row r="31" spans="1:80" ht="12.75">
      <c r="A31" s="257">
        <v>17</v>
      </c>
      <c r="B31" s="258" t="s">
        <v>147</v>
      </c>
      <c r="C31" s="259" t="s">
        <v>148</v>
      </c>
      <c r="D31" s="260" t="s">
        <v>133</v>
      </c>
      <c r="E31" s="261">
        <v>320.7</v>
      </c>
      <c r="F31" s="261">
        <v>0</v>
      </c>
      <c r="G31" s="262">
        <f t="shared" si="0"/>
        <v>0</v>
      </c>
      <c r="H31" s="263">
        <v>0</v>
      </c>
      <c r="I31" s="264">
        <f t="shared" si="1"/>
        <v>0</v>
      </c>
      <c r="J31" s="263">
        <v>0</v>
      </c>
      <c r="K31" s="264">
        <f t="shared" si="2"/>
        <v>0</v>
      </c>
      <c r="O31" s="256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3"/>
        <v>0</v>
      </c>
      <c r="BB31" s="231">
        <f t="shared" si="4"/>
        <v>0</v>
      </c>
      <c r="BC31" s="231">
        <f t="shared" si="5"/>
        <v>0</v>
      </c>
      <c r="BD31" s="231">
        <f t="shared" si="6"/>
        <v>0</v>
      </c>
      <c r="BE31" s="231">
        <f t="shared" si="7"/>
        <v>0</v>
      </c>
      <c r="CA31" s="256">
        <v>1</v>
      </c>
      <c r="CB31" s="256">
        <v>1</v>
      </c>
    </row>
    <row r="32" spans="1:80" ht="12.75">
      <c r="A32" s="257">
        <v>18</v>
      </c>
      <c r="B32" s="258" t="s">
        <v>149</v>
      </c>
      <c r="C32" s="259" t="s">
        <v>150</v>
      </c>
      <c r="D32" s="260" t="s">
        <v>133</v>
      </c>
      <c r="E32" s="261">
        <v>133.5</v>
      </c>
      <c r="F32" s="261">
        <v>0</v>
      </c>
      <c r="G32" s="262">
        <f t="shared" si="0"/>
        <v>0</v>
      </c>
      <c r="H32" s="263">
        <v>0</v>
      </c>
      <c r="I32" s="264">
        <f t="shared" si="1"/>
        <v>0</v>
      </c>
      <c r="J32" s="263">
        <v>0</v>
      </c>
      <c r="K32" s="264">
        <f t="shared" si="2"/>
        <v>0</v>
      </c>
      <c r="O32" s="256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t="shared" si="3"/>
        <v>0</v>
      </c>
      <c r="BB32" s="231">
        <f t="shared" si="4"/>
        <v>0</v>
      </c>
      <c r="BC32" s="231">
        <f t="shared" si="5"/>
        <v>0</v>
      </c>
      <c r="BD32" s="231">
        <f t="shared" si="6"/>
        <v>0</v>
      </c>
      <c r="BE32" s="231">
        <f t="shared" si="7"/>
        <v>0</v>
      </c>
      <c r="CA32" s="256">
        <v>1</v>
      </c>
      <c r="CB32" s="256">
        <v>1</v>
      </c>
    </row>
    <row r="33" spans="1:15" ht="12.75">
      <c r="A33" s="265"/>
      <c r="B33" s="268"/>
      <c r="C33" s="322" t="s">
        <v>261</v>
      </c>
      <c r="D33" s="323"/>
      <c r="E33" s="269">
        <v>133.5</v>
      </c>
      <c r="F33" s="270"/>
      <c r="G33" s="271"/>
      <c r="H33" s="272"/>
      <c r="I33" s="266"/>
      <c r="J33" s="273"/>
      <c r="K33" s="266"/>
      <c r="M33" s="267" t="s">
        <v>261</v>
      </c>
      <c r="O33" s="256"/>
    </row>
    <row r="34" spans="1:80" ht="12.75">
      <c r="A34" s="257">
        <v>19</v>
      </c>
      <c r="B34" s="258" t="s">
        <v>147</v>
      </c>
      <c r="C34" s="259" t="s">
        <v>148</v>
      </c>
      <c r="D34" s="260" t="s">
        <v>133</v>
      </c>
      <c r="E34" s="261">
        <v>320.7</v>
      </c>
      <c r="F34" s="261">
        <v>0</v>
      </c>
      <c r="G34" s="262">
        <f>E34*F34</f>
        <v>0</v>
      </c>
      <c r="H34" s="263">
        <v>0</v>
      </c>
      <c r="I34" s="264">
        <f>E34*H34</f>
        <v>0</v>
      </c>
      <c r="J34" s="263">
        <v>0</v>
      </c>
      <c r="K34" s="264">
        <f>E34*J34</f>
        <v>0</v>
      </c>
      <c r="O34" s="256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>IF(AZ34=1,G34,0)</f>
        <v>0</v>
      </c>
      <c r="BB34" s="231">
        <f>IF(AZ34=2,G34,0)</f>
        <v>0</v>
      </c>
      <c r="BC34" s="231">
        <f>IF(AZ34=3,G34,0)</f>
        <v>0</v>
      </c>
      <c r="BD34" s="231">
        <f>IF(AZ34=4,G34,0)</f>
        <v>0</v>
      </c>
      <c r="BE34" s="231">
        <f>IF(AZ34=5,G34,0)</f>
        <v>0</v>
      </c>
      <c r="CA34" s="256">
        <v>1</v>
      </c>
      <c r="CB34" s="256">
        <v>1</v>
      </c>
    </row>
    <row r="35" spans="1:80" ht="12.75">
      <c r="A35" s="257">
        <v>20</v>
      </c>
      <c r="B35" s="258" t="s">
        <v>151</v>
      </c>
      <c r="C35" s="259" t="s">
        <v>152</v>
      </c>
      <c r="D35" s="260" t="s">
        <v>133</v>
      </c>
      <c r="E35" s="261">
        <v>133.5</v>
      </c>
      <c r="F35" s="261">
        <v>0</v>
      </c>
      <c r="G35" s="262">
        <f>E35*F35</f>
        <v>0</v>
      </c>
      <c r="H35" s="263">
        <v>0</v>
      </c>
      <c r="I35" s="264">
        <f>E35*H35</f>
        <v>0</v>
      </c>
      <c r="J35" s="263">
        <v>0</v>
      </c>
      <c r="K35" s="264">
        <f>E35*J35</f>
        <v>0</v>
      </c>
      <c r="O35" s="256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>IF(AZ35=1,G35,0)</f>
        <v>0</v>
      </c>
      <c r="BB35" s="231">
        <f>IF(AZ35=2,G35,0)</f>
        <v>0</v>
      </c>
      <c r="BC35" s="231">
        <f>IF(AZ35=3,G35,0)</f>
        <v>0</v>
      </c>
      <c r="BD35" s="231">
        <f>IF(AZ35=4,G35,0)</f>
        <v>0</v>
      </c>
      <c r="BE35" s="231">
        <f>IF(AZ35=5,G35,0)</f>
        <v>0</v>
      </c>
      <c r="CA35" s="256">
        <v>1</v>
      </c>
      <c r="CB35" s="256">
        <v>1</v>
      </c>
    </row>
    <row r="36" spans="1:80" ht="12.75">
      <c r="A36" s="257">
        <v>21</v>
      </c>
      <c r="B36" s="258" t="s">
        <v>153</v>
      </c>
      <c r="C36" s="259" t="s">
        <v>154</v>
      </c>
      <c r="D36" s="260" t="s">
        <v>133</v>
      </c>
      <c r="E36" s="261">
        <v>388.6</v>
      </c>
      <c r="F36" s="261">
        <v>0</v>
      </c>
      <c r="G36" s="262">
        <f>E36*F36</f>
        <v>0</v>
      </c>
      <c r="H36" s="263">
        <v>0</v>
      </c>
      <c r="I36" s="264">
        <f>E36*H36</f>
        <v>0</v>
      </c>
      <c r="J36" s="263">
        <v>0</v>
      </c>
      <c r="K36" s="264">
        <f>E36*J36</f>
        <v>0</v>
      </c>
      <c r="O36" s="256">
        <v>2</v>
      </c>
      <c r="AA36" s="231">
        <v>1</v>
      </c>
      <c r="AB36" s="231">
        <v>1</v>
      </c>
      <c r="AC36" s="231">
        <v>1</v>
      </c>
      <c r="AZ36" s="231">
        <v>1</v>
      </c>
      <c r="BA36" s="231">
        <f>IF(AZ36=1,G36,0)</f>
        <v>0</v>
      </c>
      <c r="BB36" s="231">
        <f>IF(AZ36=2,G36,0)</f>
        <v>0</v>
      </c>
      <c r="BC36" s="231">
        <f>IF(AZ36=3,G36,0)</f>
        <v>0</v>
      </c>
      <c r="BD36" s="231">
        <f>IF(AZ36=4,G36,0)</f>
        <v>0</v>
      </c>
      <c r="BE36" s="231">
        <f>IF(AZ36=5,G36,0)</f>
        <v>0</v>
      </c>
      <c r="CA36" s="256">
        <v>1</v>
      </c>
      <c r="CB36" s="256">
        <v>1</v>
      </c>
    </row>
    <row r="37" spans="1:15" ht="12.75">
      <c r="A37" s="265"/>
      <c r="B37" s="268"/>
      <c r="C37" s="322" t="s">
        <v>262</v>
      </c>
      <c r="D37" s="323"/>
      <c r="E37" s="269">
        <v>388.6</v>
      </c>
      <c r="F37" s="270"/>
      <c r="G37" s="271"/>
      <c r="H37" s="272"/>
      <c r="I37" s="266"/>
      <c r="J37" s="273"/>
      <c r="K37" s="266"/>
      <c r="M37" s="267" t="s">
        <v>262</v>
      </c>
      <c r="O37" s="256"/>
    </row>
    <row r="38" spans="1:80" ht="22.5">
      <c r="A38" s="257">
        <v>22</v>
      </c>
      <c r="B38" s="258" t="s">
        <v>156</v>
      </c>
      <c r="C38" s="259" t="s">
        <v>157</v>
      </c>
      <c r="D38" s="260" t="s">
        <v>133</v>
      </c>
      <c r="E38" s="261">
        <v>113.2988</v>
      </c>
      <c r="F38" s="261">
        <v>0</v>
      </c>
      <c r="G38" s="262">
        <f>E38*F38</f>
        <v>0</v>
      </c>
      <c r="H38" s="263">
        <v>1.7</v>
      </c>
      <c r="I38" s="264">
        <f>E38*H38</f>
        <v>192.60796</v>
      </c>
      <c r="J38" s="263">
        <v>0</v>
      </c>
      <c r="K38" s="264">
        <f>E38*J38</f>
        <v>0</v>
      </c>
      <c r="O38" s="256">
        <v>2</v>
      </c>
      <c r="AA38" s="231">
        <v>1</v>
      </c>
      <c r="AB38" s="231">
        <v>1</v>
      </c>
      <c r="AC38" s="231">
        <v>1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6">
        <v>1</v>
      </c>
      <c r="CB38" s="256">
        <v>1</v>
      </c>
    </row>
    <row r="39" spans="1:15" ht="12.75">
      <c r="A39" s="265"/>
      <c r="B39" s="268"/>
      <c r="C39" s="322" t="s">
        <v>263</v>
      </c>
      <c r="D39" s="323"/>
      <c r="E39" s="269">
        <v>133.5</v>
      </c>
      <c r="F39" s="270"/>
      <c r="G39" s="271"/>
      <c r="H39" s="272"/>
      <c r="I39" s="266"/>
      <c r="J39" s="273"/>
      <c r="K39" s="266"/>
      <c r="M39" s="267" t="s">
        <v>263</v>
      </c>
      <c r="O39" s="256"/>
    </row>
    <row r="40" spans="1:15" ht="12.75">
      <c r="A40" s="265"/>
      <c r="B40" s="268"/>
      <c r="C40" s="322" t="s">
        <v>264</v>
      </c>
      <c r="D40" s="323"/>
      <c r="E40" s="269">
        <v>-20.2012</v>
      </c>
      <c r="F40" s="270"/>
      <c r="G40" s="271"/>
      <c r="H40" s="272"/>
      <c r="I40" s="266"/>
      <c r="J40" s="273"/>
      <c r="K40" s="266"/>
      <c r="M40" s="267" t="s">
        <v>264</v>
      </c>
      <c r="O40" s="256"/>
    </row>
    <row r="41" spans="1:80" ht="12.75">
      <c r="A41" s="257">
        <v>23</v>
      </c>
      <c r="B41" s="258" t="s">
        <v>160</v>
      </c>
      <c r="C41" s="259" t="s">
        <v>161</v>
      </c>
      <c r="D41" s="260" t="s">
        <v>133</v>
      </c>
      <c r="E41" s="261">
        <v>113.3</v>
      </c>
      <c r="F41" s="261">
        <v>0</v>
      </c>
      <c r="G41" s="262">
        <f>E41*F41</f>
        <v>0</v>
      </c>
      <c r="H41" s="263">
        <v>0</v>
      </c>
      <c r="I41" s="264">
        <f>E41*H41</f>
        <v>0</v>
      </c>
      <c r="J41" s="263">
        <v>0</v>
      </c>
      <c r="K41" s="264">
        <f>E41*J41</f>
        <v>0</v>
      </c>
      <c r="O41" s="256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6">
        <v>1</v>
      </c>
      <c r="CB41" s="256">
        <v>1</v>
      </c>
    </row>
    <row r="42" spans="1:80" ht="12.75">
      <c r="A42" s="257">
        <v>24</v>
      </c>
      <c r="B42" s="258" t="s">
        <v>265</v>
      </c>
      <c r="C42" s="259" t="s">
        <v>266</v>
      </c>
      <c r="D42" s="260" t="s">
        <v>117</v>
      </c>
      <c r="E42" s="261">
        <v>19.92</v>
      </c>
      <c r="F42" s="261">
        <v>0</v>
      </c>
      <c r="G42" s="262">
        <f>E42*F42</f>
        <v>0</v>
      </c>
      <c r="H42" s="263">
        <v>0</v>
      </c>
      <c r="I42" s="264">
        <f>E42*H42</f>
        <v>0</v>
      </c>
      <c r="J42" s="263">
        <v>0</v>
      </c>
      <c r="K42" s="264">
        <f>E42*J42</f>
        <v>0</v>
      </c>
      <c r="O42" s="256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6">
        <v>1</v>
      </c>
      <c r="CB42" s="256">
        <v>1</v>
      </c>
    </row>
    <row r="43" spans="1:15" ht="12.75">
      <c r="A43" s="265"/>
      <c r="B43" s="268"/>
      <c r="C43" s="322" t="s">
        <v>249</v>
      </c>
      <c r="D43" s="323"/>
      <c r="E43" s="269">
        <v>19.92</v>
      </c>
      <c r="F43" s="270"/>
      <c r="G43" s="271"/>
      <c r="H43" s="272"/>
      <c r="I43" s="266"/>
      <c r="J43" s="273"/>
      <c r="K43" s="266"/>
      <c r="M43" s="267" t="s">
        <v>249</v>
      </c>
      <c r="O43" s="256"/>
    </row>
    <row r="44" spans="1:80" ht="12.75">
      <c r="A44" s="257">
        <v>25</v>
      </c>
      <c r="B44" s="258" t="s">
        <v>267</v>
      </c>
      <c r="C44" s="259" t="s">
        <v>268</v>
      </c>
      <c r="D44" s="260" t="s">
        <v>117</v>
      </c>
      <c r="E44" s="261">
        <v>19.92</v>
      </c>
      <c r="F44" s="261">
        <v>0</v>
      </c>
      <c r="G44" s="262">
        <f>E44*F44</f>
        <v>0</v>
      </c>
      <c r="H44" s="263">
        <v>0</v>
      </c>
      <c r="I44" s="264">
        <f>E44*H44</f>
        <v>0</v>
      </c>
      <c r="J44" s="263">
        <v>0</v>
      </c>
      <c r="K44" s="264">
        <f>E44*J44</f>
        <v>0</v>
      </c>
      <c r="O44" s="256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6">
        <v>1</v>
      </c>
      <c r="CB44" s="256">
        <v>1</v>
      </c>
    </row>
    <row r="45" spans="1:15" ht="12.75">
      <c r="A45" s="265"/>
      <c r="B45" s="268"/>
      <c r="C45" s="322" t="s">
        <v>249</v>
      </c>
      <c r="D45" s="323"/>
      <c r="E45" s="269">
        <v>19.92</v>
      </c>
      <c r="F45" s="270"/>
      <c r="G45" s="271"/>
      <c r="H45" s="272"/>
      <c r="I45" s="266"/>
      <c r="J45" s="273"/>
      <c r="K45" s="266"/>
      <c r="M45" s="267" t="s">
        <v>249</v>
      </c>
      <c r="O45" s="256"/>
    </row>
    <row r="46" spans="1:80" ht="12.75">
      <c r="A46" s="257">
        <v>26</v>
      </c>
      <c r="B46" s="258" t="s">
        <v>162</v>
      </c>
      <c r="C46" s="259" t="s">
        <v>163</v>
      </c>
      <c r="D46" s="260" t="s">
        <v>164</v>
      </c>
      <c r="E46" s="261">
        <v>64.26</v>
      </c>
      <c r="F46" s="261">
        <v>0</v>
      </c>
      <c r="G46" s="262">
        <f>E46*F46</f>
        <v>0</v>
      </c>
      <c r="H46" s="263">
        <v>0</v>
      </c>
      <c r="I46" s="264">
        <f>E46*H46</f>
        <v>0</v>
      </c>
      <c r="J46" s="263">
        <v>0</v>
      </c>
      <c r="K46" s="264">
        <f>E46*J46</f>
        <v>0</v>
      </c>
      <c r="O46" s="256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6">
        <v>1</v>
      </c>
      <c r="CB46" s="256">
        <v>1</v>
      </c>
    </row>
    <row r="47" spans="1:15" ht="12.75">
      <c r="A47" s="265"/>
      <c r="B47" s="268"/>
      <c r="C47" s="322" t="s">
        <v>269</v>
      </c>
      <c r="D47" s="323"/>
      <c r="E47" s="269">
        <v>64.26</v>
      </c>
      <c r="F47" s="270"/>
      <c r="G47" s="271"/>
      <c r="H47" s="272"/>
      <c r="I47" s="266"/>
      <c r="J47" s="273"/>
      <c r="K47" s="266"/>
      <c r="M47" s="267" t="s">
        <v>269</v>
      </c>
      <c r="O47" s="256"/>
    </row>
    <row r="48" spans="1:80" ht="12.75">
      <c r="A48" s="257">
        <v>27</v>
      </c>
      <c r="B48" s="258" t="s">
        <v>166</v>
      </c>
      <c r="C48" s="259" t="s">
        <v>167</v>
      </c>
      <c r="D48" s="260" t="s">
        <v>133</v>
      </c>
      <c r="E48" s="261">
        <v>133.5</v>
      </c>
      <c r="F48" s="261">
        <v>0</v>
      </c>
      <c r="G48" s="262">
        <f>E48*F48</f>
        <v>0</v>
      </c>
      <c r="H48" s="263">
        <v>0</v>
      </c>
      <c r="I48" s="264">
        <f>E48*H48</f>
        <v>0</v>
      </c>
      <c r="J48" s="263">
        <v>0</v>
      </c>
      <c r="K48" s="264">
        <f>E48*J48</f>
        <v>0</v>
      </c>
      <c r="O48" s="256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6">
        <v>1</v>
      </c>
      <c r="CB48" s="256">
        <v>1</v>
      </c>
    </row>
    <row r="49" spans="1:80" ht="12.75">
      <c r="A49" s="257">
        <v>28</v>
      </c>
      <c r="B49" s="258" t="s">
        <v>270</v>
      </c>
      <c r="C49" s="259" t="s">
        <v>271</v>
      </c>
      <c r="D49" s="260" t="s">
        <v>272</v>
      </c>
      <c r="E49" s="261">
        <v>1.992</v>
      </c>
      <c r="F49" s="261">
        <v>0</v>
      </c>
      <c r="G49" s="262">
        <f>E49*F49</f>
        <v>0</v>
      </c>
      <c r="H49" s="263">
        <v>0.001</v>
      </c>
      <c r="I49" s="264">
        <f>E49*H49</f>
        <v>0.001992</v>
      </c>
      <c r="J49" s="263"/>
      <c r="K49" s="264">
        <f>E49*J49</f>
        <v>0</v>
      </c>
      <c r="O49" s="256">
        <v>2</v>
      </c>
      <c r="AA49" s="231">
        <v>3</v>
      </c>
      <c r="AB49" s="231">
        <v>1</v>
      </c>
      <c r="AC49" s="231">
        <v>572400</v>
      </c>
      <c r="AZ49" s="231">
        <v>1</v>
      </c>
      <c r="BA49" s="231">
        <f>IF(AZ49=1,G49,0)</f>
        <v>0</v>
      </c>
      <c r="BB49" s="231">
        <f>IF(AZ49=2,G49,0)</f>
        <v>0</v>
      </c>
      <c r="BC49" s="231">
        <f>IF(AZ49=3,G49,0)</f>
        <v>0</v>
      </c>
      <c r="BD49" s="231">
        <f>IF(AZ49=4,G49,0)</f>
        <v>0</v>
      </c>
      <c r="BE49" s="231">
        <f>IF(AZ49=5,G49,0)</f>
        <v>0</v>
      </c>
      <c r="CA49" s="256">
        <v>3</v>
      </c>
      <c r="CB49" s="256">
        <v>1</v>
      </c>
    </row>
    <row r="50" spans="1:15" ht="12.75">
      <c r="A50" s="265"/>
      <c r="B50" s="268"/>
      <c r="C50" s="322" t="s">
        <v>273</v>
      </c>
      <c r="D50" s="323"/>
      <c r="E50" s="269">
        <v>1.992</v>
      </c>
      <c r="F50" s="270"/>
      <c r="G50" s="271"/>
      <c r="H50" s="272"/>
      <c r="I50" s="266"/>
      <c r="J50" s="273"/>
      <c r="K50" s="266"/>
      <c r="M50" s="267" t="s">
        <v>273</v>
      </c>
      <c r="O50" s="256"/>
    </row>
    <row r="51" spans="1:57" ht="12.75">
      <c r="A51" s="274"/>
      <c r="B51" s="275" t="s">
        <v>100</v>
      </c>
      <c r="C51" s="276" t="s">
        <v>111</v>
      </c>
      <c r="D51" s="277"/>
      <c r="E51" s="278"/>
      <c r="F51" s="279"/>
      <c r="G51" s="280">
        <f>SUM(G7:G50)</f>
        <v>0</v>
      </c>
      <c r="H51" s="281"/>
      <c r="I51" s="282">
        <f>SUM(I7:I50)</f>
        <v>196.19886699999998</v>
      </c>
      <c r="J51" s="281"/>
      <c r="K51" s="282">
        <f>SUM(K7:K50)</f>
        <v>-279.72</v>
      </c>
      <c r="O51" s="256">
        <v>4</v>
      </c>
      <c r="BA51" s="283">
        <f>SUM(BA7:BA50)</f>
        <v>0</v>
      </c>
      <c r="BB51" s="283">
        <f>SUM(BB7:BB50)</f>
        <v>0</v>
      </c>
      <c r="BC51" s="283">
        <f>SUM(BC7:BC50)</f>
        <v>0</v>
      </c>
      <c r="BD51" s="283">
        <f>SUM(BD7:BD50)</f>
        <v>0</v>
      </c>
      <c r="BE51" s="283">
        <f>SUM(BE7:BE50)</f>
        <v>0</v>
      </c>
    </row>
    <row r="52" spans="1:15" ht="12.75">
      <c r="A52" s="246" t="s">
        <v>97</v>
      </c>
      <c r="B52" s="247" t="s">
        <v>168</v>
      </c>
      <c r="C52" s="248" t="s">
        <v>169</v>
      </c>
      <c r="D52" s="249"/>
      <c r="E52" s="250"/>
      <c r="F52" s="250"/>
      <c r="G52" s="251"/>
      <c r="H52" s="252"/>
      <c r="I52" s="253"/>
      <c r="J52" s="254"/>
      <c r="K52" s="255"/>
      <c r="O52" s="256">
        <v>1</v>
      </c>
    </row>
    <row r="53" spans="1:80" ht="12.75">
      <c r="A53" s="257">
        <v>29</v>
      </c>
      <c r="B53" s="258" t="s">
        <v>171</v>
      </c>
      <c r="C53" s="259" t="s">
        <v>172</v>
      </c>
      <c r="D53" s="260" t="s">
        <v>117</v>
      </c>
      <c r="E53" s="261">
        <v>0.864</v>
      </c>
      <c r="F53" s="261">
        <v>0</v>
      </c>
      <c r="G53" s="262">
        <f>E53*F53</f>
        <v>0</v>
      </c>
      <c r="H53" s="263">
        <v>0.18968</v>
      </c>
      <c r="I53" s="264">
        <f>E53*H53</f>
        <v>0.16388351999999998</v>
      </c>
      <c r="J53" s="263">
        <v>0</v>
      </c>
      <c r="K53" s="264">
        <f>E53*J53</f>
        <v>0</v>
      </c>
      <c r="O53" s="256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>IF(AZ53=1,G53,0)</f>
        <v>0</v>
      </c>
      <c r="BB53" s="231">
        <f>IF(AZ53=2,G53,0)</f>
        <v>0</v>
      </c>
      <c r="BC53" s="231">
        <f>IF(AZ53=3,G53,0)</f>
        <v>0</v>
      </c>
      <c r="BD53" s="231">
        <f>IF(AZ53=4,G53,0)</f>
        <v>0</v>
      </c>
      <c r="BE53" s="231">
        <f>IF(AZ53=5,G53,0)</f>
        <v>0</v>
      </c>
      <c r="CA53" s="256">
        <v>1</v>
      </c>
      <c r="CB53" s="256">
        <v>1</v>
      </c>
    </row>
    <row r="54" spans="1:15" ht="12.75">
      <c r="A54" s="265"/>
      <c r="B54" s="268"/>
      <c r="C54" s="322" t="s">
        <v>274</v>
      </c>
      <c r="D54" s="323"/>
      <c r="E54" s="269">
        <v>0.864</v>
      </c>
      <c r="F54" s="270"/>
      <c r="G54" s="271"/>
      <c r="H54" s="272"/>
      <c r="I54" s="266"/>
      <c r="J54" s="273"/>
      <c r="K54" s="266"/>
      <c r="M54" s="267" t="s">
        <v>274</v>
      </c>
      <c r="O54" s="256"/>
    </row>
    <row r="55" spans="1:80" ht="12.75">
      <c r="A55" s="257">
        <v>30</v>
      </c>
      <c r="B55" s="258" t="s">
        <v>174</v>
      </c>
      <c r="C55" s="259" t="s">
        <v>175</v>
      </c>
      <c r="D55" s="260" t="s">
        <v>133</v>
      </c>
      <c r="E55" s="261">
        <v>22.25</v>
      </c>
      <c r="F55" s="261">
        <v>0</v>
      </c>
      <c r="G55" s="262">
        <f>E55*F55</f>
        <v>0</v>
      </c>
      <c r="H55" s="263">
        <v>1.1322</v>
      </c>
      <c r="I55" s="264">
        <f>E55*H55</f>
        <v>25.191450000000003</v>
      </c>
      <c r="J55" s="263">
        <v>0</v>
      </c>
      <c r="K55" s="264">
        <f>E55*J55</f>
        <v>0</v>
      </c>
      <c r="O55" s="256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>IF(AZ55=1,G55,0)</f>
        <v>0</v>
      </c>
      <c r="BB55" s="231">
        <f>IF(AZ55=2,G55,0)</f>
        <v>0</v>
      </c>
      <c r="BC55" s="231">
        <f>IF(AZ55=3,G55,0)</f>
        <v>0</v>
      </c>
      <c r="BD55" s="231">
        <f>IF(AZ55=4,G55,0)</f>
        <v>0</v>
      </c>
      <c r="BE55" s="231">
        <f>IF(AZ55=5,G55,0)</f>
        <v>0</v>
      </c>
      <c r="CA55" s="256">
        <v>1</v>
      </c>
      <c r="CB55" s="256">
        <v>1</v>
      </c>
    </row>
    <row r="56" spans="1:15" ht="12.75">
      <c r="A56" s="265"/>
      <c r="B56" s="268"/>
      <c r="C56" s="322" t="s">
        <v>275</v>
      </c>
      <c r="D56" s="323"/>
      <c r="E56" s="269">
        <v>22.25</v>
      </c>
      <c r="F56" s="270"/>
      <c r="G56" s="271"/>
      <c r="H56" s="272"/>
      <c r="I56" s="266"/>
      <c r="J56" s="273"/>
      <c r="K56" s="266"/>
      <c r="M56" s="267" t="s">
        <v>275</v>
      </c>
      <c r="O56" s="256"/>
    </row>
    <row r="57" spans="1:57" ht="12.75">
      <c r="A57" s="274"/>
      <c r="B57" s="275" t="s">
        <v>100</v>
      </c>
      <c r="C57" s="276" t="s">
        <v>170</v>
      </c>
      <c r="D57" s="277"/>
      <c r="E57" s="278"/>
      <c r="F57" s="279"/>
      <c r="G57" s="280">
        <f>SUM(G52:G56)</f>
        <v>0</v>
      </c>
      <c r="H57" s="281"/>
      <c r="I57" s="282">
        <f>SUM(I52:I56)</f>
        <v>25.355333520000002</v>
      </c>
      <c r="J57" s="281"/>
      <c r="K57" s="282">
        <f>SUM(K52:K56)</f>
        <v>0</v>
      </c>
      <c r="O57" s="256">
        <v>4</v>
      </c>
      <c r="BA57" s="283">
        <f>SUM(BA52:BA56)</f>
        <v>0</v>
      </c>
      <c r="BB57" s="283">
        <f>SUM(BB52:BB56)</f>
        <v>0</v>
      </c>
      <c r="BC57" s="283">
        <f>SUM(BC52:BC56)</f>
        <v>0</v>
      </c>
      <c r="BD57" s="283">
        <f>SUM(BD52:BD56)</f>
        <v>0</v>
      </c>
      <c r="BE57" s="283">
        <f>SUM(BE52:BE56)</f>
        <v>0</v>
      </c>
    </row>
    <row r="58" spans="1:15" ht="12.75">
      <c r="A58" s="246" t="s">
        <v>97</v>
      </c>
      <c r="B58" s="247" t="s">
        <v>177</v>
      </c>
      <c r="C58" s="248" t="s">
        <v>178</v>
      </c>
      <c r="D58" s="249"/>
      <c r="E58" s="250"/>
      <c r="F58" s="250"/>
      <c r="G58" s="251"/>
      <c r="H58" s="252"/>
      <c r="I58" s="253"/>
      <c r="J58" s="254"/>
      <c r="K58" s="255"/>
      <c r="O58" s="256">
        <v>1</v>
      </c>
    </row>
    <row r="59" spans="1:80" ht="12.75">
      <c r="A59" s="257">
        <v>31</v>
      </c>
      <c r="B59" s="258" t="s">
        <v>180</v>
      </c>
      <c r="C59" s="259" t="s">
        <v>181</v>
      </c>
      <c r="D59" s="260" t="s">
        <v>164</v>
      </c>
      <c r="E59" s="261">
        <v>63.7704</v>
      </c>
      <c r="F59" s="261">
        <v>0</v>
      </c>
      <c r="G59" s="262">
        <f>E59*F59</f>
        <v>0</v>
      </c>
      <c r="H59" s="263">
        <v>1</v>
      </c>
      <c r="I59" s="264">
        <f>E59*H59</f>
        <v>63.7704</v>
      </c>
      <c r="J59" s="263">
        <v>0</v>
      </c>
      <c r="K59" s="264">
        <f>E59*J59</f>
        <v>0</v>
      </c>
      <c r="O59" s="256">
        <v>2</v>
      </c>
      <c r="AA59" s="231">
        <v>1</v>
      </c>
      <c r="AB59" s="231">
        <v>1</v>
      </c>
      <c r="AC59" s="231">
        <v>1</v>
      </c>
      <c r="AZ59" s="231">
        <v>1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6">
        <v>1</v>
      </c>
      <c r="CB59" s="256">
        <v>1</v>
      </c>
    </row>
    <row r="60" spans="1:15" ht="12.75">
      <c r="A60" s="265"/>
      <c r="B60" s="268"/>
      <c r="C60" s="322" t="s">
        <v>276</v>
      </c>
      <c r="D60" s="323"/>
      <c r="E60" s="269">
        <v>63.7704</v>
      </c>
      <c r="F60" s="270"/>
      <c r="G60" s="271"/>
      <c r="H60" s="272"/>
      <c r="I60" s="266"/>
      <c r="J60" s="273"/>
      <c r="K60" s="266"/>
      <c r="M60" s="267" t="s">
        <v>276</v>
      </c>
      <c r="O60" s="256"/>
    </row>
    <row r="61" spans="1:80" ht="12.75">
      <c r="A61" s="257">
        <v>32</v>
      </c>
      <c r="B61" s="258" t="s">
        <v>183</v>
      </c>
      <c r="C61" s="259" t="s">
        <v>184</v>
      </c>
      <c r="D61" s="260" t="s">
        <v>164</v>
      </c>
      <c r="E61" s="261">
        <v>148.7976</v>
      </c>
      <c r="F61" s="261">
        <v>0</v>
      </c>
      <c r="G61" s="262">
        <f>E61*F61</f>
        <v>0</v>
      </c>
      <c r="H61" s="263">
        <v>1.1</v>
      </c>
      <c r="I61" s="264">
        <f>E61*H61</f>
        <v>163.67736</v>
      </c>
      <c r="J61" s="263">
        <v>0</v>
      </c>
      <c r="K61" s="264">
        <f>E61*J61</f>
        <v>0</v>
      </c>
      <c r="O61" s="256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>IF(AZ61=1,G61,0)</f>
        <v>0</v>
      </c>
      <c r="BB61" s="231">
        <f>IF(AZ61=2,G61,0)</f>
        <v>0</v>
      </c>
      <c r="BC61" s="231">
        <f>IF(AZ61=3,G61,0)</f>
        <v>0</v>
      </c>
      <c r="BD61" s="231">
        <f>IF(AZ61=4,G61,0)</f>
        <v>0</v>
      </c>
      <c r="BE61" s="231">
        <f>IF(AZ61=5,G61,0)</f>
        <v>0</v>
      </c>
      <c r="CA61" s="256">
        <v>1</v>
      </c>
      <c r="CB61" s="256">
        <v>1</v>
      </c>
    </row>
    <row r="62" spans="1:15" ht="12.75">
      <c r="A62" s="265"/>
      <c r="B62" s="268"/>
      <c r="C62" s="322" t="s">
        <v>277</v>
      </c>
      <c r="D62" s="323"/>
      <c r="E62" s="269">
        <v>148.7976</v>
      </c>
      <c r="F62" s="270"/>
      <c r="G62" s="271"/>
      <c r="H62" s="272"/>
      <c r="I62" s="266"/>
      <c r="J62" s="273"/>
      <c r="K62" s="266"/>
      <c r="M62" s="267" t="s">
        <v>277</v>
      </c>
      <c r="O62" s="256"/>
    </row>
    <row r="63" spans="1:80" ht="12.75">
      <c r="A63" s="257">
        <v>33</v>
      </c>
      <c r="B63" s="258" t="s">
        <v>186</v>
      </c>
      <c r="C63" s="259" t="s">
        <v>187</v>
      </c>
      <c r="D63" s="260" t="s">
        <v>117</v>
      </c>
      <c r="E63" s="261">
        <v>250.08</v>
      </c>
      <c r="F63" s="261">
        <v>0</v>
      </c>
      <c r="G63" s="262">
        <f>E63*F63</f>
        <v>0</v>
      </c>
      <c r="H63" s="263">
        <v>0.10255</v>
      </c>
      <c r="I63" s="264">
        <f>E63*H63</f>
        <v>25.645704000000002</v>
      </c>
      <c r="J63" s="263">
        <v>0</v>
      </c>
      <c r="K63" s="264">
        <f>E63*J63</f>
        <v>0</v>
      </c>
      <c r="O63" s="256">
        <v>2</v>
      </c>
      <c r="AA63" s="231">
        <v>1</v>
      </c>
      <c r="AB63" s="231">
        <v>1</v>
      </c>
      <c r="AC63" s="231">
        <v>1</v>
      </c>
      <c r="AZ63" s="231">
        <v>1</v>
      </c>
      <c r="BA63" s="231">
        <f>IF(AZ63=1,G63,0)</f>
        <v>0</v>
      </c>
      <c r="BB63" s="231">
        <f>IF(AZ63=2,G63,0)</f>
        <v>0</v>
      </c>
      <c r="BC63" s="231">
        <f>IF(AZ63=3,G63,0)</f>
        <v>0</v>
      </c>
      <c r="BD63" s="231">
        <f>IF(AZ63=4,G63,0)</f>
        <v>0</v>
      </c>
      <c r="BE63" s="231">
        <f>IF(AZ63=5,G63,0)</f>
        <v>0</v>
      </c>
      <c r="CA63" s="256">
        <v>1</v>
      </c>
      <c r="CB63" s="256">
        <v>1</v>
      </c>
    </row>
    <row r="64" spans="1:15" ht="12.75">
      <c r="A64" s="265"/>
      <c r="B64" s="268"/>
      <c r="C64" s="322" t="s">
        <v>278</v>
      </c>
      <c r="D64" s="323"/>
      <c r="E64" s="269">
        <v>250.08</v>
      </c>
      <c r="F64" s="270"/>
      <c r="G64" s="271"/>
      <c r="H64" s="272"/>
      <c r="I64" s="266"/>
      <c r="J64" s="273"/>
      <c r="K64" s="266"/>
      <c r="M64" s="267" t="s">
        <v>278</v>
      </c>
      <c r="O64" s="256"/>
    </row>
    <row r="65" spans="1:80" ht="12.75">
      <c r="A65" s="257">
        <v>34</v>
      </c>
      <c r="B65" s="258" t="s">
        <v>188</v>
      </c>
      <c r="C65" s="259" t="s">
        <v>189</v>
      </c>
      <c r="D65" s="260" t="s">
        <v>117</v>
      </c>
      <c r="E65" s="261">
        <v>250.08</v>
      </c>
      <c r="F65" s="261">
        <v>0</v>
      </c>
      <c r="G65" s="262">
        <f>E65*F65</f>
        <v>0</v>
      </c>
      <c r="H65" s="263">
        <v>0.00061</v>
      </c>
      <c r="I65" s="264">
        <f>E65*H65</f>
        <v>0.1525488</v>
      </c>
      <c r="J65" s="263">
        <v>0</v>
      </c>
      <c r="K65" s="264">
        <f>E65*J65</f>
        <v>0</v>
      </c>
      <c r="O65" s="256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>IF(AZ65=1,G65,0)</f>
        <v>0</v>
      </c>
      <c r="BB65" s="231">
        <f>IF(AZ65=2,G65,0)</f>
        <v>0</v>
      </c>
      <c r="BC65" s="231">
        <f>IF(AZ65=3,G65,0)</f>
        <v>0</v>
      </c>
      <c r="BD65" s="231">
        <f>IF(AZ65=4,G65,0)</f>
        <v>0</v>
      </c>
      <c r="BE65" s="231">
        <f>IF(AZ65=5,G65,0)</f>
        <v>0</v>
      </c>
      <c r="CA65" s="256">
        <v>1</v>
      </c>
      <c r="CB65" s="256">
        <v>1</v>
      </c>
    </row>
    <row r="66" spans="1:15" ht="12.75">
      <c r="A66" s="265"/>
      <c r="B66" s="268"/>
      <c r="C66" s="322" t="s">
        <v>278</v>
      </c>
      <c r="D66" s="323"/>
      <c r="E66" s="269">
        <v>250.08</v>
      </c>
      <c r="F66" s="270"/>
      <c r="G66" s="271"/>
      <c r="H66" s="272"/>
      <c r="I66" s="266"/>
      <c r="J66" s="273"/>
      <c r="K66" s="266"/>
      <c r="M66" s="267" t="s">
        <v>278</v>
      </c>
      <c r="O66" s="256"/>
    </row>
    <row r="67" spans="1:57" ht="12.75">
      <c r="A67" s="274"/>
      <c r="B67" s="275" t="s">
        <v>100</v>
      </c>
      <c r="C67" s="276" t="s">
        <v>179</v>
      </c>
      <c r="D67" s="277"/>
      <c r="E67" s="278"/>
      <c r="F67" s="279"/>
      <c r="G67" s="280">
        <f>SUM(G58:G66)</f>
        <v>0</v>
      </c>
      <c r="H67" s="281"/>
      <c r="I67" s="282">
        <f>SUM(I58:I66)</f>
        <v>253.2460128</v>
      </c>
      <c r="J67" s="281"/>
      <c r="K67" s="282">
        <f>SUM(K58:K66)</f>
        <v>0</v>
      </c>
      <c r="O67" s="256">
        <v>4</v>
      </c>
      <c r="BA67" s="283">
        <f>SUM(BA58:BA66)</f>
        <v>0</v>
      </c>
      <c r="BB67" s="283">
        <f>SUM(BB58:BB66)</f>
        <v>0</v>
      </c>
      <c r="BC67" s="283">
        <f>SUM(BC58:BC66)</f>
        <v>0</v>
      </c>
      <c r="BD67" s="283">
        <f>SUM(BD58:BD66)</f>
        <v>0</v>
      </c>
      <c r="BE67" s="283">
        <f>SUM(BE58:BE66)</f>
        <v>0</v>
      </c>
    </row>
    <row r="68" spans="1:15" ht="12.75">
      <c r="A68" s="246" t="s">
        <v>97</v>
      </c>
      <c r="B68" s="247" t="s">
        <v>190</v>
      </c>
      <c r="C68" s="248" t="s">
        <v>191</v>
      </c>
      <c r="D68" s="249"/>
      <c r="E68" s="250"/>
      <c r="F68" s="250"/>
      <c r="G68" s="251"/>
      <c r="H68" s="252"/>
      <c r="I68" s="253"/>
      <c r="J68" s="254"/>
      <c r="K68" s="255"/>
      <c r="O68" s="256">
        <v>1</v>
      </c>
    </row>
    <row r="69" spans="1:80" ht="22.5">
      <c r="A69" s="257">
        <v>35</v>
      </c>
      <c r="B69" s="258" t="s">
        <v>193</v>
      </c>
      <c r="C69" s="259" t="s">
        <v>194</v>
      </c>
      <c r="D69" s="260" t="s">
        <v>109</v>
      </c>
      <c r="E69" s="261">
        <v>222.5</v>
      </c>
      <c r="F69" s="261">
        <v>0</v>
      </c>
      <c r="G69" s="262">
        <f>E69*F69</f>
        <v>0</v>
      </c>
      <c r="H69" s="263">
        <v>0.05932</v>
      </c>
      <c r="I69" s="264">
        <f>E69*H69</f>
        <v>13.198699999999999</v>
      </c>
      <c r="J69" s="263">
        <v>0</v>
      </c>
      <c r="K69" s="264">
        <f>E69*J69</f>
        <v>0</v>
      </c>
      <c r="O69" s="256">
        <v>2</v>
      </c>
      <c r="AA69" s="231">
        <v>1</v>
      </c>
      <c r="AB69" s="231">
        <v>1</v>
      </c>
      <c r="AC69" s="231">
        <v>1</v>
      </c>
      <c r="AZ69" s="231">
        <v>1</v>
      </c>
      <c r="BA69" s="231">
        <f>IF(AZ69=1,G69,0)</f>
        <v>0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6">
        <v>1</v>
      </c>
      <c r="CB69" s="256">
        <v>1</v>
      </c>
    </row>
    <row r="70" spans="1:80" ht="22.5">
      <c r="A70" s="257">
        <v>36</v>
      </c>
      <c r="B70" s="258" t="s">
        <v>195</v>
      </c>
      <c r="C70" s="259" t="s">
        <v>196</v>
      </c>
      <c r="D70" s="260" t="s">
        <v>109</v>
      </c>
      <c r="E70" s="261">
        <v>20.9</v>
      </c>
      <c r="F70" s="261">
        <v>0</v>
      </c>
      <c r="G70" s="262">
        <f>E70*F70</f>
        <v>0</v>
      </c>
      <c r="H70" s="263">
        <v>0.03728</v>
      </c>
      <c r="I70" s="264">
        <f>E70*H70</f>
        <v>0.779152</v>
      </c>
      <c r="J70" s="263">
        <v>0</v>
      </c>
      <c r="K70" s="264">
        <f>E70*J70</f>
        <v>0</v>
      </c>
      <c r="O70" s="256">
        <v>2</v>
      </c>
      <c r="AA70" s="231">
        <v>1</v>
      </c>
      <c r="AB70" s="231">
        <v>1</v>
      </c>
      <c r="AC70" s="231">
        <v>1</v>
      </c>
      <c r="AZ70" s="231">
        <v>1</v>
      </c>
      <c r="BA70" s="231">
        <f>IF(AZ70=1,G70,0)</f>
        <v>0</v>
      </c>
      <c r="BB70" s="231">
        <f>IF(AZ70=2,G70,0)</f>
        <v>0</v>
      </c>
      <c r="BC70" s="231">
        <f>IF(AZ70=3,G70,0)</f>
        <v>0</v>
      </c>
      <c r="BD70" s="231">
        <f>IF(AZ70=4,G70,0)</f>
        <v>0</v>
      </c>
      <c r="BE70" s="231">
        <f>IF(AZ70=5,G70,0)</f>
        <v>0</v>
      </c>
      <c r="CA70" s="256">
        <v>1</v>
      </c>
      <c r="CB70" s="256">
        <v>1</v>
      </c>
    </row>
    <row r="71" spans="1:15" ht="12.75">
      <c r="A71" s="265"/>
      <c r="B71" s="268"/>
      <c r="C71" s="322" t="s">
        <v>279</v>
      </c>
      <c r="D71" s="323"/>
      <c r="E71" s="269">
        <v>20.9</v>
      </c>
      <c r="F71" s="270"/>
      <c r="G71" s="271"/>
      <c r="H71" s="272"/>
      <c r="I71" s="266"/>
      <c r="J71" s="273"/>
      <c r="K71" s="266"/>
      <c r="M71" s="267" t="s">
        <v>279</v>
      </c>
      <c r="O71" s="256"/>
    </row>
    <row r="72" spans="1:80" ht="12.75">
      <c r="A72" s="257">
        <v>37</v>
      </c>
      <c r="B72" s="258" t="s">
        <v>201</v>
      </c>
      <c r="C72" s="259" t="s">
        <v>202</v>
      </c>
      <c r="D72" s="260" t="s">
        <v>200</v>
      </c>
      <c r="E72" s="261">
        <v>6</v>
      </c>
      <c r="F72" s="261">
        <v>0</v>
      </c>
      <c r="G72" s="262">
        <f aca="true" t="shared" si="8" ref="G72:G77">E72*F72</f>
        <v>0</v>
      </c>
      <c r="H72" s="263">
        <v>2.13196</v>
      </c>
      <c r="I72" s="264">
        <f aca="true" t="shared" si="9" ref="I72:I77">E72*H72</f>
        <v>12.79176</v>
      </c>
      <c r="J72" s="263">
        <v>0</v>
      </c>
      <c r="K72" s="264">
        <f aca="true" t="shared" si="10" ref="K72:K77">E72*J72</f>
        <v>0</v>
      </c>
      <c r="O72" s="256">
        <v>2</v>
      </c>
      <c r="AA72" s="231">
        <v>1</v>
      </c>
      <c r="AB72" s="231">
        <v>1</v>
      </c>
      <c r="AC72" s="231">
        <v>1</v>
      </c>
      <c r="AZ72" s="231">
        <v>1</v>
      </c>
      <c r="BA72" s="231">
        <f aca="true" t="shared" si="11" ref="BA72:BA77">IF(AZ72=1,G72,0)</f>
        <v>0</v>
      </c>
      <c r="BB72" s="231">
        <f aca="true" t="shared" si="12" ref="BB72:BB77">IF(AZ72=2,G72,0)</f>
        <v>0</v>
      </c>
      <c r="BC72" s="231">
        <f aca="true" t="shared" si="13" ref="BC72:BC77">IF(AZ72=3,G72,0)</f>
        <v>0</v>
      </c>
      <c r="BD72" s="231">
        <f aca="true" t="shared" si="14" ref="BD72:BD77">IF(AZ72=4,G72,0)</f>
        <v>0</v>
      </c>
      <c r="BE72" s="231">
        <f aca="true" t="shared" si="15" ref="BE72:BE77">IF(AZ72=5,G72,0)</f>
        <v>0</v>
      </c>
      <c r="CA72" s="256">
        <v>1</v>
      </c>
      <c r="CB72" s="256">
        <v>1</v>
      </c>
    </row>
    <row r="73" spans="1:80" ht="12.75">
      <c r="A73" s="257">
        <v>38</v>
      </c>
      <c r="B73" s="258" t="s">
        <v>203</v>
      </c>
      <c r="C73" s="259" t="s">
        <v>204</v>
      </c>
      <c r="D73" s="260" t="s">
        <v>200</v>
      </c>
      <c r="E73" s="261">
        <v>6</v>
      </c>
      <c r="F73" s="261">
        <v>0</v>
      </c>
      <c r="G73" s="262">
        <f t="shared" si="8"/>
        <v>0</v>
      </c>
      <c r="H73" s="263">
        <v>0.00702</v>
      </c>
      <c r="I73" s="264">
        <f t="shared" si="9"/>
        <v>0.042120000000000005</v>
      </c>
      <c r="J73" s="263">
        <v>0</v>
      </c>
      <c r="K73" s="264">
        <f t="shared" si="10"/>
        <v>0</v>
      </c>
      <c r="O73" s="256">
        <v>2</v>
      </c>
      <c r="AA73" s="231">
        <v>1</v>
      </c>
      <c r="AB73" s="231">
        <v>1</v>
      </c>
      <c r="AC73" s="231">
        <v>1</v>
      </c>
      <c r="AZ73" s="231">
        <v>1</v>
      </c>
      <c r="BA73" s="231">
        <f t="shared" si="11"/>
        <v>0</v>
      </c>
      <c r="BB73" s="231">
        <f t="shared" si="12"/>
        <v>0</v>
      </c>
      <c r="BC73" s="231">
        <f t="shared" si="13"/>
        <v>0</v>
      </c>
      <c r="BD73" s="231">
        <f t="shared" si="14"/>
        <v>0</v>
      </c>
      <c r="BE73" s="231">
        <f t="shared" si="15"/>
        <v>0</v>
      </c>
      <c r="CA73" s="256">
        <v>1</v>
      </c>
      <c r="CB73" s="256">
        <v>1</v>
      </c>
    </row>
    <row r="74" spans="1:80" ht="12.75">
      <c r="A74" s="257">
        <v>39</v>
      </c>
      <c r="B74" s="258" t="s">
        <v>205</v>
      </c>
      <c r="C74" s="259" t="s">
        <v>206</v>
      </c>
      <c r="D74" s="260" t="s">
        <v>200</v>
      </c>
      <c r="E74" s="261">
        <v>6</v>
      </c>
      <c r="F74" s="261">
        <v>0</v>
      </c>
      <c r="G74" s="262">
        <f t="shared" si="8"/>
        <v>0</v>
      </c>
      <c r="H74" s="263">
        <v>0.196</v>
      </c>
      <c r="I74" s="264">
        <f t="shared" si="9"/>
        <v>1.1760000000000002</v>
      </c>
      <c r="J74" s="263"/>
      <c r="K74" s="264">
        <f t="shared" si="10"/>
        <v>0</v>
      </c>
      <c r="O74" s="256">
        <v>2</v>
      </c>
      <c r="AA74" s="231">
        <v>3</v>
      </c>
      <c r="AB74" s="231">
        <v>0</v>
      </c>
      <c r="AC74" s="231">
        <v>55243442</v>
      </c>
      <c r="AZ74" s="231">
        <v>1</v>
      </c>
      <c r="BA74" s="231">
        <f t="shared" si="11"/>
        <v>0</v>
      </c>
      <c r="BB74" s="231">
        <f t="shared" si="12"/>
        <v>0</v>
      </c>
      <c r="BC74" s="231">
        <f t="shared" si="13"/>
        <v>0</v>
      </c>
      <c r="BD74" s="231">
        <f t="shared" si="14"/>
        <v>0</v>
      </c>
      <c r="BE74" s="231">
        <f t="shared" si="15"/>
        <v>0</v>
      </c>
      <c r="CA74" s="256">
        <v>3</v>
      </c>
      <c r="CB74" s="256">
        <v>0</v>
      </c>
    </row>
    <row r="75" spans="1:80" ht="12.75">
      <c r="A75" s="257">
        <v>40</v>
      </c>
      <c r="B75" s="258" t="s">
        <v>207</v>
      </c>
      <c r="C75" s="259" t="s">
        <v>208</v>
      </c>
      <c r="D75" s="260" t="s">
        <v>200</v>
      </c>
      <c r="E75" s="261">
        <v>3</v>
      </c>
      <c r="F75" s="261">
        <v>0</v>
      </c>
      <c r="G75" s="262">
        <f t="shared" si="8"/>
        <v>0</v>
      </c>
      <c r="H75" s="263">
        <v>0.37</v>
      </c>
      <c r="I75" s="264">
        <f t="shared" si="9"/>
        <v>1.1099999999999999</v>
      </c>
      <c r="J75" s="263"/>
      <c r="K75" s="264">
        <f t="shared" si="10"/>
        <v>0</v>
      </c>
      <c r="O75" s="256">
        <v>2</v>
      </c>
      <c r="AA75" s="231">
        <v>3</v>
      </c>
      <c r="AB75" s="231">
        <v>0</v>
      </c>
      <c r="AC75" s="231" t="s">
        <v>207</v>
      </c>
      <c r="AZ75" s="231">
        <v>1</v>
      </c>
      <c r="BA75" s="231">
        <f t="shared" si="11"/>
        <v>0</v>
      </c>
      <c r="BB75" s="231">
        <f t="shared" si="12"/>
        <v>0</v>
      </c>
      <c r="BC75" s="231">
        <f t="shared" si="13"/>
        <v>0</v>
      </c>
      <c r="BD75" s="231">
        <f t="shared" si="14"/>
        <v>0</v>
      </c>
      <c r="BE75" s="231">
        <f t="shared" si="15"/>
        <v>0</v>
      </c>
      <c r="CA75" s="256">
        <v>3</v>
      </c>
      <c r="CB75" s="256">
        <v>0</v>
      </c>
    </row>
    <row r="76" spans="1:80" ht="12.75">
      <c r="A76" s="257">
        <v>41</v>
      </c>
      <c r="B76" s="258" t="s">
        <v>211</v>
      </c>
      <c r="C76" s="259" t="s">
        <v>212</v>
      </c>
      <c r="D76" s="260" t="s">
        <v>200</v>
      </c>
      <c r="E76" s="261">
        <v>4</v>
      </c>
      <c r="F76" s="261">
        <v>0</v>
      </c>
      <c r="G76" s="262">
        <f t="shared" si="8"/>
        <v>0</v>
      </c>
      <c r="H76" s="263">
        <v>0.185</v>
      </c>
      <c r="I76" s="264">
        <f t="shared" si="9"/>
        <v>0.74</v>
      </c>
      <c r="J76" s="263"/>
      <c r="K76" s="264">
        <f t="shared" si="10"/>
        <v>0</v>
      </c>
      <c r="O76" s="256">
        <v>2</v>
      </c>
      <c r="AA76" s="231">
        <v>3</v>
      </c>
      <c r="AB76" s="231">
        <v>1</v>
      </c>
      <c r="AC76" s="231" t="s">
        <v>211</v>
      </c>
      <c r="AZ76" s="231">
        <v>1</v>
      </c>
      <c r="BA76" s="231">
        <f t="shared" si="11"/>
        <v>0</v>
      </c>
      <c r="BB76" s="231">
        <f t="shared" si="12"/>
        <v>0</v>
      </c>
      <c r="BC76" s="231">
        <f t="shared" si="13"/>
        <v>0</v>
      </c>
      <c r="BD76" s="231">
        <f t="shared" si="14"/>
        <v>0</v>
      </c>
      <c r="BE76" s="231">
        <f t="shared" si="15"/>
        <v>0</v>
      </c>
      <c r="CA76" s="256">
        <v>3</v>
      </c>
      <c r="CB76" s="256">
        <v>1</v>
      </c>
    </row>
    <row r="77" spans="1:80" ht="12.75">
      <c r="A77" s="257">
        <v>42</v>
      </c>
      <c r="B77" s="258" t="s">
        <v>209</v>
      </c>
      <c r="C77" s="259" t="s">
        <v>210</v>
      </c>
      <c r="D77" s="260" t="s">
        <v>200</v>
      </c>
      <c r="E77" s="261">
        <v>2</v>
      </c>
      <c r="F77" s="261">
        <v>0</v>
      </c>
      <c r="G77" s="262">
        <f t="shared" si="8"/>
        <v>0</v>
      </c>
      <c r="H77" s="263">
        <v>0.74</v>
      </c>
      <c r="I77" s="264">
        <f t="shared" si="9"/>
        <v>1.48</v>
      </c>
      <c r="J77" s="263"/>
      <c r="K77" s="264">
        <f t="shared" si="10"/>
        <v>0</v>
      </c>
      <c r="O77" s="256">
        <v>2</v>
      </c>
      <c r="AA77" s="231">
        <v>3</v>
      </c>
      <c r="AB77" s="231">
        <v>1</v>
      </c>
      <c r="AC77" s="231" t="s">
        <v>209</v>
      </c>
      <c r="AZ77" s="231">
        <v>1</v>
      </c>
      <c r="BA77" s="231">
        <f t="shared" si="11"/>
        <v>0</v>
      </c>
      <c r="BB77" s="231">
        <f t="shared" si="12"/>
        <v>0</v>
      </c>
      <c r="BC77" s="231">
        <f t="shared" si="13"/>
        <v>0</v>
      </c>
      <c r="BD77" s="231">
        <f t="shared" si="14"/>
        <v>0</v>
      </c>
      <c r="BE77" s="231">
        <f t="shared" si="15"/>
        <v>0</v>
      </c>
      <c r="CA77" s="256">
        <v>3</v>
      </c>
      <c r="CB77" s="256">
        <v>1</v>
      </c>
    </row>
    <row r="78" spans="1:57" ht="12.75">
      <c r="A78" s="274"/>
      <c r="B78" s="275" t="s">
        <v>100</v>
      </c>
      <c r="C78" s="276" t="s">
        <v>192</v>
      </c>
      <c r="D78" s="277"/>
      <c r="E78" s="278"/>
      <c r="F78" s="279"/>
      <c r="G78" s="280">
        <f>SUM(G68:G77)</f>
        <v>0</v>
      </c>
      <c r="H78" s="281"/>
      <c r="I78" s="282">
        <f>SUM(I68:I77)</f>
        <v>31.317732</v>
      </c>
      <c r="J78" s="281"/>
      <c r="K78" s="282">
        <f>SUM(K68:K77)</f>
        <v>0</v>
      </c>
      <c r="O78" s="256">
        <v>4</v>
      </c>
      <c r="BA78" s="283">
        <f>SUM(BA68:BA77)</f>
        <v>0</v>
      </c>
      <c r="BB78" s="283">
        <f>SUM(BB68:BB77)</f>
        <v>0</v>
      </c>
      <c r="BC78" s="283">
        <f>SUM(BC68:BC77)</f>
        <v>0</v>
      </c>
      <c r="BD78" s="283">
        <f>SUM(BD68:BD77)</f>
        <v>0</v>
      </c>
      <c r="BE78" s="283">
        <f>SUM(BE68:BE77)</f>
        <v>0</v>
      </c>
    </row>
    <row r="79" spans="1:15" ht="12.75">
      <c r="A79" s="246" t="s">
        <v>97</v>
      </c>
      <c r="B79" s="247" t="s">
        <v>177</v>
      </c>
      <c r="C79" s="248" t="s">
        <v>178</v>
      </c>
      <c r="D79" s="249"/>
      <c r="E79" s="250"/>
      <c r="F79" s="250"/>
      <c r="G79" s="251"/>
      <c r="H79" s="252"/>
      <c r="I79" s="253"/>
      <c r="J79" s="254"/>
      <c r="K79" s="255"/>
      <c r="O79" s="256">
        <v>1</v>
      </c>
    </row>
    <row r="80" spans="1:80" ht="12.75">
      <c r="A80" s="257">
        <v>43</v>
      </c>
      <c r="B80" s="258" t="s">
        <v>280</v>
      </c>
      <c r="C80" s="259" t="s">
        <v>281</v>
      </c>
      <c r="D80" s="260" t="s">
        <v>200</v>
      </c>
      <c r="E80" s="261">
        <v>1</v>
      </c>
      <c r="F80" s="261">
        <v>0</v>
      </c>
      <c r="G80" s="262">
        <f>E80*F80</f>
        <v>0</v>
      </c>
      <c r="H80" s="263">
        <v>0.04</v>
      </c>
      <c r="I80" s="264">
        <f>E80*H80</f>
        <v>0.04</v>
      </c>
      <c r="J80" s="263"/>
      <c r="K80" s="264">
        <f>E80*J80</f>
        <v>0</v>
      </c>
      <c r="O80" s="256">
        <v>2</v>
      </c>
      <c r="AA80" s="231">
        <v>3</v>
      </c>
      <c r="AB80" s="231">
        <v>1</v>
      </c>
      <c r="AC80" s="231" t="s">
        <v>280</v>
      </c>
      <c r="AZ80" s="231">
        <v>1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6">
        <v>3</v>
      </c>
      <c r="CB80" s="256">
        <v>1</v>
      </c>
    </row>
    <row r="81" spans="1:57" ht="12.75">
      <c r="A81" s="274"/>
      <c r="B81" s="275" t="s">
        <v>100</v>
      </c>
      <c r="C81" s="276" t="s">
        <v>179</v>
      </c>
      <c r="D81" s="277"/>
      <c r="E81" s="278"/>
      <c r="F81" s="279"/>
      <c r="G81" s="280">
        <f>SUM(G79:G80)</f>
        <v>0</v>
      </c>
      <c r="H81" s="281"/>
      <c r="I81" s="282">
        <f>SUM(I79:I80)</f>
        <v>0.04</v>
      </c>
      <c r="J81" s="281"/>
      <c r="K81" s="282">
        <f>SUM(K79:K80)</f>
        <v>0</v>
      </c>
      <c r="O81" s="256">
        <v>4</v>
      </c>
      <c r="BA81" s="283">
        <f>SUM(BA79:BA80)</f>
        <v>0</v>
      </c>
      <c r="BB81" s="283">
        <f>SUM(BB79:BB80)</f>
        <v>0</v>
      </c>
      <c r="BC81" s="283">
        <f>SUM(BC79:BC80)</f>
        <v>0</v>
      </c>
      <c r="BD81" s="283">
        <f>SUM(BD79:BD80)</f>
        <v>0</v>
      </c>
      <c r="BE81" s="283">
        <f>SUM(BE79:BE80)</f>
        <v>0</v>
      </c>
    </row>
    <row r="82" spans="1:15" ht="12.75">
      <c r="A82" s="246" t="s">
        <v>97</v>
      </c>
      <c r="B82" s="247" t="s">
        <v>190</v>
      </c>
      <c r="C82" s="248" t="s">
        <v>191</v>
      </c>
      <c r="D82" s="249"/>
      <c r="E82" s="250"/>
      <c r="F82" s="250"/>
      <c r="G82" s="251"/>
      <c r="H82" s="252"/>
      <c r="I82" s="253"/>
      <c r="J82" s="254"/>
      <c r="K82" s="255"/>
      <c r="O82" s="256">
        <v>1</v>
      </c>
    </row>
    <row r="83" spans="1:80" ht="12.75">
      <c r="A83" s="257">
        <v>44</v>
      </c>
      <c r="B83" s="258" t="s">
        <v>213</v>
      </c>
      <c r="C83" s="259" t="s">
        <v>214</v>
      </c>
      <c r="D83" s="260" t="s">
        <v>200</v>
      </c>
      <c r="E83" s="261">
        <v>1</v>
      </c>
      <c r="F83" s="261">
        <v>0</v>
      </c>
      <c r="G83" s="262">
        <f>E83*F83</f>
        <v>0</v>
      </c>
      <c r="H83" s="263">
        <v>0.054</v>
      </c>
      <c r="I83" s="264">
        <f>E83*H83</f>
        <v>0.054</v>
      </c>
      <c r="J83" s="263"/>
      <c r="K83" s="264">
        <f>E83*J83</f>
        <v>0</v>
      </c>
      <c r="O83" s="256">
        <v>2</v>
      </c>
      <c r="AA83" s="231">
        <v>3</v>
      </c>
      <c r="AB83" s="231">
        <v>1</v>
      </c>
      <c r="AC83" s="231" t="s">
        <v>213</v>
      </c>
      <c r="AZ83" s="231">
        <v>1</v>
      </c>
      <c r="BA83" s="231">
        <f>IF(AZ83=1,G83,0)</f>
        <v>0</v>
      </c>
      <c r="BB83" s="231">
        <f>IF(AZ83=2,G83,0)</f>
        <v>0</v>
      </c>
      <c r="BC83" s="231">
        <f>IF(AZ83=3,G83,0)</f>
        <v>0</v>
      </c>
      <c r="BD83" s="231">
        <f>IF(AZ83=4,G83,0)</f>
        <v>0</v>
      </c>
      <c r="BE83" s="231">
        <f>IF(AZ83=5,G83,0)</f>
        <v>0</v>
      </c>
      <c r="CA83" s="256">
        <v>3</v>
      </c>
      <c r="CB83" s="256">
        <v>1</v>
      </c>
    </row>
    <row r="84" spans="1:80" ht="12.75">
      <c r="A84" s="257">
        <v>45</v>
      </c>
      <c r="B84" s="258" t="s">
        <v>215</v>
      </c>
      <c r="C84" s="259" t="s">
        <v>216</v>
      </c>
      <c r="D84" s="260" t="s">
        <v>200</v>
      </c>
      <c r="E84" s="261">
        <v>2</v>
      </c>
      <c r="F84" s="261">
        <v>0</v>
      </c>
      <c r="G84" s="262">
        <f>E84*F84</f>
        <v>0</v>
      </c>
      <c r="H84" s="263">
        <v>0.068</v>
      </c>
      <c r="I84" s="264">
        <f>E84*H84</f>
        <v>0.136</v>
      </c>
      <c r="J84" s="263"/>
      <c r="K84" s="264">
        <f>E84*J84</f>
        <v>0</v>
      </c>
      <c r="O84" s="256">
        <v>2</v>
      </c>
      <c r="AA84" s="231">
        <v>3</v>
      </c>
      <c r="AB84" s="231">
        <v>1</v>
      </c>
      <c r="AC84" s="231" t="s">
        <v>215</v>
      </c>
      <c r="AZ84" s="231">
        <v>1</v>
      </c>
      <c r="BA84" s="231">
        <f>IF(AZ84=1,G84,0)</f>
        <v>0</v>
      </c>
      <c r="BB84" s="231">
        <f>IF(AZ84=2,G84,0)</f>
        <v>0</v>
      </c>
      <c r="BC84" s="231">
        <f>IF(AZ84=3,G84,0)</f>
        <v>0</v>
      </c>
      <c r="BD84" s="231">
        <f>IF(AZ84=4,G84,0)</f>
        <v>0</v>
      </c>
      <c r="BE84" s="231">
        <f>IF(AZ84=5,G84,0)</f>
        <v>0</v>
      </c>
      <c r="CA84" s="256">
        <v>3</v>
      </c>
      <c r="CB84" s="256">
        <v>1</v>
      </c>
    </row>
    <row r="85" spans="1:80" ht="12.75">
      <c r="A85" s="257">
        <v>46</v>
      </c>
      <c r="B85" s="258" t="s">
        <v>217</v>
      </c>
      <c r="C85" s="259" t="s">
        <v>218</v>
      </c>
      <c r="D85" s="260" t="s">
        <v>200</v>
      </c>
      <c r="E85" s="261">
        <v>6</v>
      </c>
      <c r="F85" s="261">
        <v>0</v>
      </c>
      <c r="G85" s="262">
        <f>E85*F85</f>
        <v>0</v>
      </c>
      <c r="H85" s="263">
        <v>0.415</v>
      </c>
      <c r="I85" s="264">
        <f>E85*H85</f>
        <v>2.4899999999999998</v>
      </c>
      <c r="J85" s="263"/>
      <c r="K85" s="264">
        <f>E85*J85</f>
        <v>0</v>
      </c>
      <c r="O85" s="256">
        <v>2</v>
      </c>
      <c r="AA85" s="231">
        <v>3</v>
      </c>
      <c r="AB85" s="231">
        <v>0</v>
      </c>
      <c r="AC85" s="231" t="s">
        <v>217</v>
      </c>
      <c r="AZ85" s="231">
        <v>1</v>
      </c>
      <c r="BA85" s="231">
        <f>IF(AZ85=1,G85,0)</f>
        <v>0</v>
      </c>
      <c r="BB85" s="231">
        <f>IF(AZ85=2,G85,0)</f>
        <v>0</v>
      </c>
      <c r="BC85" s="231">
        <f>IF(AZ85=3,G85,0)</f>
        <v>0</v>
      </c>
      <c r="BD85" s="231">
        <f>IF(AZ85=4,G85,0)</f>
        <v>0</v>
      </c>
      <c r="BE85" s="231">
        <f>IF(AZ85=5,G85,0)</f>
        <v>0</v>
      </c>
      <c r="CA85" s="256">
        <v>3</v>
      </c>
      <c r="CB85" s="256">
        <v>0</v>
      </c>
    </row>
    <row r="86" spans="1:57" ht="12.75">
      <c r="A86" s="274"/>
      <c r="B86" s="275" t="s">
        <v>100</v>
      </c>
      <c r="C86" s="276" t="s">
        <v>192</v>
      </c>
      <c r="D86" s="277"/>
      <c r="E86" s="278"/>
      <c r="F86" s="279"/>
      <c r="G86" s="280">
        <f>SUM(G82:G85)</f>
        <v>0</v>
      </c>
      <c r="H86" s="281"/>
      <c r="I86" s="282">
        <f>SUM(I82:I85)</f>
        <v>2.6799999999999997</v>
      </c>
      <c r="J86" s="281"/>
      <c r="K86" s="282">
        <f>SUM(K82:K85)</f>
        <v>0</v>
      </c>
      <c r="O86" s="256">
        <v>4</v>
      </c>
      <c r="BA86" s="283">
        <f>SUM(BA82:BA85)</f>
        <v>0</v>
      </c>
      <c r="BB86" s="283">
        <f>SUM(BB82:BB85)</f>
        <v>0</v>
      </c>
      <c r="BC86" s="283">
        <f>SUM(BC82:BC85)</f>
        <v>0</v>
      </c>
      <c r="BD86" s="283">
        <f>SUM(BD82:BD85)</f>
        <v>0</v>
      </c>
      <c r="BE86" s="283">
        <f>SUM(BE82:BE85)</f>
        <v>0</v>
      </c>
    </row>
    <row r="87" spans="1:15" ht="12.75">
      <c r="A87" s="246" t="s">
        <v>97</v>
      </c>
      <c r="B87" s="247" t="s">
        <v>219</v>
      </c>
      <c r="C87" s="248" t="s">
        <v>220</v>
      </c>
      <c r="D87" s="249"/>
      <c r="E87" s="250"/>
      <c r="F87" s="250"/>
      <c r="G87" s="251"/>
      <c r="H87" s="252"/>
      <c r="I87" s="253"/>
      <c r="J87" s="254"/>
      <c r="K87" s="255"/>
      <c r="O87" s="256">
        <v>1</v>
      </c>
    </row>
    <row r="88" spans="1:80" ht="12.75">
      <c r="A88" s="257">
        <v>47</v>
      </c>
      <c r="B88" s="258" t="s">
        <v>222</v>
      </c>
      <c r="C88" s="259" t="s">
        <v>223</v>
      </c>
      <c r="D88" s="260" t="s">
        <v>109</v>
      </c>
      <c r="E88" s="261">
        <v>1.5</v>
      </c>
      <c r="F88" s="261">
        <v>0</v>
      </c>
      <c r="G88" s="262">
        <f>E88*F88</f>
        <v>0</v>
      </c>
      <c r="H88" s="263">
        <v>0</v>
      </c>
      <c r="I88" s="264">
        <f>E88*H88</f>
        <v>0</v>
      </c>
      <c r="J88" s="263">
        <v>-0.099</v>
      </c>
      <c r="K88" s="264">
        <f>E88*J88</f>
        <v>-0.14850000000000002</v>
      </c>
      <c r="O88" s="256">
        <v>2</v>
      </c>
      <c r="AA88" s="231">
        <v>1</v>
      </c>
      <c r="AB88" s="231">
        <v>1</v>
      </c>
      <c r="AC88" s="231">
        <v>1</v>
      </c>
      <c r="AZ88" s="231">
        <v>1</v>
      </c>
      <c r="BA88" s="231">
        <f>IF(AZ88=1,G88,0)</f>
        <v>0</v>
      </c>
      <c r="BB88" s="231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6">
        <v>1</v>
      </c>
      <c r="CB88" s="256">
        <v>1</v>
      </c>
    </row>
    <row r="89" spans="1:57" ht="12.75">
      <c r="A89" s="274"/>
      <c r="B89" s="275" t="s">
        <v>100</v>
      </c>
      <c r="C89" s="276" t="s">
        <v>221</v>
      </c>
      <c r="D89" s="277"/>
      <c r="E89" s="278"/>
      <c r="F89" s="279"/>
      <c r="G89" s="280">
        <f>SUM(G87:G88)</f>
        <v>0</v>
      </c>
      <c r="H89" s="281"/>
      <c r="I89" s="282">
        <f>SUM(I87:I88)</f>
        <v>0</v>
      </c>
      <c r="J89" s="281"/>
      <c r="K89" s="282">
        <f>SUM(K87:K88)</f>
        <v>-0.14850000000000002</v>
      </c>
      <c r="O89" s="256">
        <v>4</v>
      </c>
      <c r="BA89" s="283">
        <f>SUM(BA87:BA88)</f>
        <v>0</v>
      </c>
      <c r="BB89" s="283">
        <f>SUM(BB87:BB88)</f>
        <v>0</v>
      </c>
      <c r="BC89" s="283">
        <f>SUM(BC87:BC88)</f>
        <v>0</v>
      </c>
      <c r="BD89" s="283">
        <f>SUM(BD87:BD88)</f>
        <v>0</v>
      </c>
      <c r="BE89" s="283">
        <f>SUM(BE87:BE88)</f>
        <v>0</v>
      </c>
    </row>
    <row r="90" spans="1:15" ht="12.75">
      <c r="A90" s="246" t="s">
        <v>97</v>
      </c>
      <c r="B90" s="247" t="s">
        <v>224</v>
      </c>
      <c r="C90" s="248" t="s">
        <v>225</v>
      </c>
      <c r="D90" s="249"/>
      <c r="E90" s="250"/>
      <c r="F90" s="250"/>
      <c r="G90" s="251"/>
      <c r="H90" s="252"/>
      <c r="I90" s="253"/>
      <c r="J90" s="254"/>
      <c r="K90" s="255"/>
      <c r="O90" s="256">
        <v>1</v>
      </c>
    </row>
    <row r="91" spans="1:80" ht="12.75">
      <c r="A91" s="257">
        <v>48</v>
      </c>
      <c r="B91" s="258" t="s">
        <v>227</v>
      </c>
      <c r="C91" s="259" t="s">
        <v>228</v>
      </c>
      <c r="D91" s="260" t="s">
        <v>164</v>
      </c>
      <c r="E91" s="261">
        <v>508.83794532</v>
      </c>
      <c r="F91" s="261">
        <v>0</v>
      </c>
      <c r="G91" s="262">
        <f>E91*F91</f>
        <v>0</v>
      </c>
      <c r="H91" s="263">
        <v>0</v>
      </c>
      <c r="I91" s="264">
        <f>E91*H91</f>
        <v>0</v>
      </c>
      <c r="J91" s="263"/>
      <c r="K91" s="264">
        <f>E91*J91</f>
        <v>0</v>
      </c>
      <c r="O91" s="256">
        <v>2</v>
      </c>
      <c r="AA91" s="231">
        <v>7</v>
      </c>
      <c r="AB91" s="231">
        <v>1</v>
      </c>
      <c r="AC91" s="231">
        <v>2</v>
      </c>
      <c r="AZ91" s="231">
        <v>1</v>
      </c>
      <c r="BA91" s="231">
        <f>IF(AZ91=1,G91,0)</f>
        <v>0</v>
      </c>
      <c r="BB91" s="231">
        <f>IF(AZ91=2,G91,0)</f>
        <v>0</v>
      </c>
      <c r="BC91" s="231">
        <f>IF(AZ91=3,G91,0)</f>
        <v>0</v>
      </c>
      <c r="BD91" s="231">
        <f>IF(AZ91=4,G91,0)</f>
        <v>0</v>
      </c>
      <c r="BE91" s="231">
        <f>IF(AZ91=5,G91,0)</f>
        <v>0</v>
      </c>
      <c r="CA91" s="256">
        <v>7</v>
      </c>
      <c r="CB91" s="256">
        <v>1</v>
      </c>
    </row>
    <row r="92" spans="1:57" ht="12.75">
      <c r="A92" s="274"/>
      <c r="B92" s="275" t="s">
        <v>100</v>
      </c>
      <c r="C92" s="276" t="s">
        <v>226</v>
      </c>
      <c r="D92" s="277"/>
      <c r="E92" s="278"/>
      <c r="F92" s="279"/>
      <c r="G92" s="280">
        <f>SUM(G90:G91)</f>
        <v>0</v>
      </c>
      <c r="H92" s="281"/>
      <c r="I92" s="282">
        <f>SUM(I90:I91)</f>
        <v>0</v>
      </c>
      <c r="J92" s="281"/>
      <c r="K92" s="282">
        <f>SUM(K90:K91)</f>
        <v>0</v>
      </c>
      <c r="O92" s="256">
        <v>4</v>
      </c>
      <c r="BA92" s="283">
        <f>SUM(BA90:BA91)</f>
        <v>0</v>
      </c>
      <c r="BB92" s="283">
        <f>SUM(BB90:BB91)</f>
        <v>0</v>
      </c>
      <c r="BC92" s="283">
        <f>SUM(BC90:BC91)</f>
        <v>0</v>
      </c>
      <c r="BD92" s="283">
        <f>SUM(BD90:BD91)</f>
        <v>0</v>
      </c>
      <c r="BE92" s="283">
        <f>SUM(BE90:BE91)</f>
        <v>0</v>
      </c>
    </row>
    <row r="93" spans="1:15" ht="12.75">
      <c r="A93" s="246" t="s">
        <v>97</v>
      </c>
      <c r="B93" s="247" t="s">
        <v>229</v>
      </c>
      <c r="C93" s="248" t="s">
        <v>230</v>
      </c>
      <c r="D93" s="249"/>
      <c r="E93" s="250"/>
      <c r="F93" s="250"/>
      <c r="G93" s="251"/>
      <c r="H93" s="252"/>
      <c r="I93" s="253"/>
      <c r="J93" s="254"/>
      <c r="K93" s="255"/>
      <c r="O93" s="256">
        <v>1</v>
      </c>
    </row>
    <row r="94" spans="1:80" ht="12.75">
      <c r="A94" s="257">
        <v>49</v>
      </c>
      <c r="B94" s="258" t="s">
        <v>232</v>
      </c>
      <c r="C94" s="259" t="s">
        <v>233</v>
      </c>
      <c r="D94" s="260" t="s">
        <v>164</v>
      </c>
      <c r="E94" s="261">
        <v>279.8685</v>
      </c>
      <c r="F94" s="261">
        <v>0</v>
      </c>
      <c r="G94" s="262">
        <f>E94*F94</f>
        <v>0</v>
      </c>
      <c r="H94" s="263">
        <v>0</v>
      </c>
      <c r="I94" s="264">
        <f>E94*H94</f>
        <v>0</v>
      </c>
      <c r="J94" s="263"/>
      <c r="K94" s="264">
        <f>E94*J94</f>
        <v>0</v>
      </c>
      <c r="O94" s="256">
        <v>2</v>
      </c>
      <c r="AA94" s="231">
        <v>8</v>
      </c>
      <c r="AB94" s="231">
        <v>0</v>
      </c>
      <c r="AC94" s="231">
        <v>3</v>
      </c>
      <c r="AZ94" s="231">
        <v>1</v>
      </c>
      <c r="BA94" s="231">
        <f>IF(AZ94=1,G94,0)</f>
        <v>0</v>
      </c>
      <c r="BB94" s="231">
        <f>IF(AZ94=2,G94,0)</f>
        <v>0</v>
      </c>
      <c r="BC94" s="231">
        <f>IF(AZ94=3,G94,0)</f>
        <v>0</v>
      </c>
      <c r="BD94" s="231">
        <f>IF(AZ94=4,G94,0)</f>
        <v>0</v>
      </c>
      <c r="BE94" s="231">
        <f>IF(AZ94=5,G94,0)</f>
        <v>0</v>
      </c>
      <c r="CA94" s="256">
        <v>8</v>
      </c>
      <c r="CB94" s="256">
        <v>0</v>
      </c>
    </row>
    <row r="95" spans="1:80" ht="12.75">
      <c r="A95" s="257">
        <v>50</v>
      </c>
      <c r="B95" s="258" t="s">
        <v>234</v>
      </c>
      <c r="C95" s="259" t="s">
        <v>235</v>
      </c>
      <c r="D95" s="260" t="s">
        <v>164</v>
      </c>
      <c r="E95" s="261">
        <v>279.8685</v>
      </c>
      <c r="F95" s="261">
        <v>0</v>
      </c>
      <c r="G95" s="262">
        <f>E95*F95</f>
        <v>0</v>
      </c>
      <c r="H95" s="263">
        <v>0</v>
      </c>
      <c r="I95" s="264">
        <f>E95*H95</f>
        <v>0</v>
      </c>
      <c r="J95" s="263"/>
      <c r="K95" s="264">
        <f>E95*J95</f>
        <v>0</v>
      </c>
      <c r="O95" s="256">
        <v>2</v>
      </c>
      <c r="AA95" s="231">
        <v>8</v>
      </c>
      <c r="AB95" s="231">
        <v>1</v>
      </c>
      <c r="AC95" s="231">
        <v>3</v>
      </c>
      <c r="AZ95" s="231">
        <v>1</v>
      </c>
      <c r="BA95" s="231">
        <f>IF(AZ95=1,G95,0)</f>
        <v>0</v>
      </c>
      <c r="BB95" s="231">
        <f>IF(AZ95=2,G95,0)</f>
        <v>0</v>
      </c>
      <c r="BC95" s="231">
        <f>IF(AZ95=3,G95,0)</f>
        <v>0</v>
      </c>
      <c r="BD95" s="231">
        <f>IF(AZ95=4,G95,0)</f>
        <v>0</v>
      </c>
      <c r="BE95" s="231">
        <f>IF(AZ95=5,G95,0)</f>
        <v>0</v>
      </c>
      <c r="CA95" s="256">
        <v>8</v>
      </c>
      <c r="CB95" s="256">
        <v>1</v>
      </c>
    </row>
    <row r="96" spans="1:57" ht="12.75">
      <c r="A96" s="274"/>
      <c r="B96" s="275" t="s">
        <v>100</v>
      </c>
      <c r="C96" s="276" t="s">
        <v>231</v>
      </c>
      <c r="D96" s="277"/>
      <c r="E96" s="278"/>
      <c r="F96" s="279"/>
      <c r="G96" s="280">
        <f>SUM(G93:G95)</f>
        <v>0</v>
      </c>
      <c r="H96" s="281"/>
      <c r="I96" s="282">
        <f>SUM(I93:I95)</f>
        <v>0</v>
      </c>
      <c r="J96" s="281"/>
      <c r="K96" s="282">
        <f>SUM(K93:K95)</f>
        <v>0</v>
      </c>
      <c r="O96" s="256">
        <v>4</v>
      </c>
      <c r="BA96" s="283">
        <f>SUM(BA93:BA95)</f>
        <v>0</v>
      </c>
      <c r="BB96" s="283">
        <f>SUM(BB93:BB95)</f>
        <v>0</v>
      </c>
      <c r="BC96" s="283">
        <f>SUM(BC93:BC95)</f>
        <v>0</v>
      </c>
      <c r="BD96" s="283">
        <f>SUM(BD93:BD95)</f>
        <v>0</v>
      </c>
      <c r="BE96" s="283">
        <f>SUM(BE93:BE95)</f>
        <v>0</v>
      </c>
    </row>
    <row r="97" ht="12.75">
      <c r="E97" s="231"/>
    </row>
    <row r="98" ht="12.75">
      <c r="E98" s="231"/>
    </row>
    <row r="99" ht="12.75">
      <c r="E99" s="231"/>
    </row>
    <row r="100" ht="12.75">
      <c r="E100" s="231"/>
    </row>
    <row r="101" ht="12.75">
      <c r="E101" s="231"/>
    </row>
    <row r="102" ht="12.75">
      <c r="E102" s="231"/>
    </row>
    <row r="103" ht="12.75">
      <c r="E103" s="231"/>
    </row>
    <row r="104" ht="12.75">
      <c r="E104" s="231"/>
    </row>
    <row r="105" ht="12.75">
      <c r="E105" s="231"/>
    </row>
    <row r="106" ht="12.75">
      <c r="E106" s="231"/>
    </row>
    <row r="107" ht="12.75">
      <c r="E107" s="231"/>
    </row>
    <row r="108" ht="12.75">
      <c r="E108" s="231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ht="12.75">
      <c r="E114" s="231"/>
    </row>
    <row r="115" ht="12.75">
      <c r="E115" s="231"/>
    </row>
    <row r="116" ht="12.75">
      <c r="E116" s="231"/>
    </row>
    <row r="117" ht="12.75">
      <c r="E117" s="231"/>
    </row>
    <row r="118" ht="12.75">
      <c r="E118" s="231"/>
    </row>
    <row r="119" ht="12.75">
      <c r="E119" s="231"/>
    </row>
    <row r="120" spans="1:7" ht="12.75">
      <c r="A120" s="273"/>
      <c r="B120" s="273"/>
      <c r="C120" s="273"/>
      <c r="D120" s="273"/>
      <c r="E120" s="273"/>
      <c r="F120" s="273"/>
      <c r="G120" s="273"/>
    </row>
    <row r="121" spans="1:7" ht="12.75">
      <c r="A121" s="273"/>
      <c r="B121" s="273"/>
      <c r="C121" s="273"/>
      <c r="D121" s="273"/>
      <c r="E121" s="273"/>
      <c r="F121" s="273"/>
      <c r="G121" s="273"/>
    </row>
    <row r="122" spans="1:7" ht="12.75">
      <c r="A122" s="273"/>
      <c r="B122" s="273"/>
      <c r="C122" s="273"/>
      <c r="D122" s="273"/>
      <c r="E122" s="273"/>
      <c r="F122" s="273"/>
      <c r="G122" s="273"/>
    </row>
    <row r="123" spans="1:7" ht="12.75">
      <c r="A123" s="273"/>
      <c r="B123" s="273"/>
      <c r="C123" s="273"/>
      <c r="D123" s="273"/>
      <c r="E123" s="273"/>
      <c r="F123" s="273"/>
      <c r="G123" s="273"/>
    </row>
    <row r="124" ht="12.75">
      <c r="E124" s="231"/>
    </row>
    <row r="125" ht="12.75">
      <c r="E125" s="231"/>
    </row>
    <row r="126" ht="12.75">
      <c r="E126" s="231"/>
    </row>
    <row r="127" ht="12.75">
      <c r="E127" s="231"/>
    </row>
    <row r="128" ht="12.75">
      <c r="E128" s="231"/>
    </row>
    <row r="129" ht="12.75">
      <c r="E129" s="231"/>
    </row>
    <row r="130" ht="12.75">
      <c r="E130" s="231"/>
    </row>
    <row r="131" ht="12.75">
      <c r="E131" s="231"/>
    </row>
    <row r="132" ht="12.75">
      <c r="E132" s="231"/>
    </row>
    <row r="133" ht="12.75">
      <c r="E133" s="231"/>
    </row>
    <row r="134" ht="12.75">
      <c r="E134" s="231"/>
    </row>
    <row r="135" ht="12.75">
      <c r="E135" s="231"/>
    </row>
    <row r="136" ht="12.75">
      <c r="E136" s="231"/>
    </row>
    <row r="137" ht="12.75">
      <c r="E137" s="231"/>
    </row>
    <row r="138" ht="12.75">
      <c r="E138" s="231"/>
    </row>
    <row r="139" ht="12.75">
      <c r="E139" s="231"/>
    </row>
    <row r="140" ht="12.75">
      <c r="E140" s="231"/>
    </row>
    <row r="141" ht="12.75">
      <c r="E141" s="231"/>
    </row>
    <row r="142" ht="12.75">
      <c r="E142" s="231"/>
    </row>
    <row r="143" ht="12.75">
      <c r="E143" s="231"/>
    </row>
    <row r="144" ht="12.75">
      <c r="E144" s="231"/>
    </row>
    <row r="145" ht="12.75">
      <c r="E145" s="231"/>
    </row>
    <row r="146" ht="12.75">
      <c r="E146" s="231"/>
    </row>
    <row r="147" ht="12.75">
      <c r="E147" s="231"/>
    </row>
    <row r="148" ht="12.75">
      <c r="E148" s="231"/>
    </row>
    <row r="149" ht="12.75">
      <c r="E149" s="231"/>
    </row>
    <row r="150" ht="12.75">
      <c r="E150" s="231"/>
    </row>
    <row r="151" ht="12.75">
      <c r="E151" s="231"/>
    </row>
    <row r="152" ht="12.75">
      <c r="E152" s="231"/>
    </row>
    <row r="153" ht="12.75">
      <c r="E153" s="231"/>
    </row>
    <row r="154" ht="12.75">
      <c r="E154" s="231"/>
    </row>
    <row r="155" spans="1:2" ht="12.75">
      <c r="A155" s="284"/>
      <c r="B155" s="284"/>
    </row>
    <row r="156" spans="1:7" ht="12.75">
      <c r="A156" s="273"/>
      <c r="B156" s="273"/>
      <c r="C156" s="285"/>
      <c r="D156" s="285"/>
      <c r="E156" s="286"/>
      <c r="F156" s="285"/>
      <c r="G156" s="287"/>
    </row>
    <row r="157" spans="1:7" ht="12.75">
      <c r="A157" s="288"/>
      <c r="B157" s="288"/>
      <c r="C157" s="273"/>
      <c r="D157" s="273"/>
      <c r="E157" s="289"/>
      <c r="F157" s="273"/>
      <c r="G157" s="273"/>
    </row>
    <row r="158" spans="1:7" ht="12.75">
      <c r="A158" s="273"/>
      <c r="B158" s="273"/>
      <c r="C158" s="273"/>
      <c r="D158" s="273"/>
      <c r="E158" s="289"/>
      <c r="F158" s="273"/>
      <c r="G158" s="273"/>
    </row>
    <row r="159" spans="1:7" ht="12.75">
      <c r="A159" s="273"/>
      <c r="B159" s="273"/>
      <c r="C159" s="273"/>
      <c r="D159" s="273"/>
      <c r="E159" s="289"/>
      <c r="F159" s="273"/>
      <c r="G159" s="273"/>
    </row>
    <row r="160" spans="1:7" ht="12.75">
      <c r="A160" s="273"/>
      <c r="B160" s="273"/>
      <c r="C160" s="273"/>
      <c r="D160" s="273"/>
      <c r="E160" s="289"/>
      <c r="F160" s="273"/>
      <c r="G160" s="273"/>
    </row>
    <row r="161" spans="1:7" ht="12.75">
      <c r="A161" s="273"/>
      <c r="B161" s="273"/>
      <c r="C161" s="273"/>
      <c r="D161" s="273"/>
      <c r="E161" s="289"/>
      <c r="F161" s="273"/>
      <c r="G161" s="273"/>
    </row>
    <row r="162" spans="1:7" ht="12.75">
      <c r="A162" s="273"/>
      <c r="B162" s="273"/>
      <c r="C162" s="273"/>
      <c r="D162" s="273"/>
      <c r="E162" s="289"/>
      <c r="F162" s="273"/>
      <c r="G162" s="273"/>
    </row>
    <row r="163" spans="1:7" ht="12.75">
      <c r="A163" s="273"/>
      <c r="B163" s="273"/>
      <c r="C163" s="273"/>
      <c r="D163" s="273"/>
      <c r="E163" s="289"/>
      <c r="F163" s="273"/>
      <c r="G163" s="273"/>
    </row>
    <row r="164" spans="1:7" ht="12.75">
      <c r="A164" s="273"/>
      <c r="B164" s="273"/>
      <c r="C164" s="273"/>
      <c r="D164" s="273"/>
      <c r="E164" s="289"/>
      <c r="F164" s="273"/>
      <c r="G164" s="273"/>
    </row>
    <row r="165" spans="1:7" ht="12.75">
      <c r="A165" s="273"/>
      <c r="B165" s="273"/>
      <c r="C165" s="273"/>
      <c r="D165" s="273"/>
      <c r="E165" s="289"/>
      <c r="F165" s="273"/>
      <c r="G165" s="273"/>
    </row>
    <row r="166" spans="1:7" ht="12.75">
      <c r="A166" s="273"/>
      <c r="B166" s="273"/>
      <c r="C166" s="273"/>
      <c r="D166" s="273"/>
      <c r="E166" s="289"/>
      <c r="F166" s="273"/>
      <c r="G166" s="273"/>
    </row>
    <row r="167" spans="1:7" ht="12.75">
      <c r="A167" s="273"/>
      <c r="B167" s="273"/>
      <c r="C167" s="273"/>
      <c r="D167" s="273"/>
      <c r="E167" s="289"/>
      <c r="F167" s="273"/>
      <c r="G167" s="273"/>
    </row>
    <row r="168" spans="1:7" ht="12.75">
      <c r="A168" s="273"/>
      <c r="B168" s="273"/>
      <c r="C168" s="273"/>
      <c r="D168" s="273"/>
      <c r="E168" s="289"/>
      <c r="F168" s="273"/>
      <c r="G168" s="273"/>
    </row>
    <row r="169" spans="1:7" ht="12.75">
      <c r="A169" s="273"/>
      <c r="B169" s="273"/>
      <c r="C169" s="273"/>
      <c r="D169" s="273"/>
      <c r="E169" s="289"/>
      <c r="F169" s="273"/>
      <c r="G169" s="273"/>
    </row>
  </sheetData>
  <sheetProtection/>
  <mergeCells count="26">
    <mergeCell ref="C39:D39"/>
    <mergeCell ref="A1:G1"/>
    <mergeCell ref="A3:B3"/>
    <mergeCell ref="A4:B4"/>
    <mergeCell ref="E4:G4"/>
    <mergeCell ref="C9:D9"/>
    <mergeCell ref="C12:D12"/>
    <mergeCell ref="C14:D14"/>
    <mergeCell ref="C19:D19"/>
    <mergeCell ref="C40:D40"/>
    <mergeCell ref="C43:D43"/>
    <mergeCell ref="C45:D45"/>
    <mergeCell ref="C47:D47"/>
    <mergeCell ref="C50:D50"/>
    <mergeCell ref="C21:D21"/>
    <mergeCell ref="C23:D23"/>
    <mergeCell ref="C24:D24"/>
    <mergeCell ref="C33:D33"/>
    <mergeCell ref="C37:D37"/>
    <mergeCell ref="C71:D71"/>
    <mergeCell ref="C54:D54"/>
    <mergeCell ref="C56:D56"/>
    <mergeCell ref="C60:D60"/>
    <mergeCell ref="C62:D62"/>
    <mergeCell ref="C64:D64"/>
    <mergeCell ref="C66:D66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Edita</cp:lastModifiedBy>
  <dcterms:created xsi:type="dcterms:W3CDTF">2013-05-24T13:59:37Z</dcterms:created>
  <dcterms:modified xsi:type="dcterms:W3CDTF">2016-11-11T09:49:11Z</dcterms:modified>
  <cp:category/>
  <cp:version/>
  <cp:contentType/>
  <cp:contentStatus/>
</cp:coreProperties>
</file>