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01 - stavební část" sheetId="2" r:id="rId2"/>
    <sheet name="02 - elektroinstalace" sheetId="3" r:id="rId3"/>
    <sheet name="03 - ústřední vytápění" sheetId="4" r:id="rId4"/>
    <sheet name="04 - zdravotní instalace" sheetId="5" r:id="rId5"/>
    <sheet name="VON - vedlejší a ostatní ..." sheetId="6" r:id="rId6"/>
    <sheet name="Pokyny pro vyplnění" sheetId="7" r:id="rId7"/>
  </sheets>
  <definedNames>
    <definedName name="_xlnm.Print_Area" localSheetId="0">'Rekapitulace stavby'!$D$4:$AO$36,'Rekapitulace stavby'!$C$42:$AQ$60</definedName>
    <definedName name="_xlnm.Print_Titles" localSheetId="0">'Rekapitulace stavby'!$52:$52</definedName>
    <definedName name="_xlnm._FilterDatabase" localSheetId="1" hidden="1">'01 - stavební část'!$C$96:$K$583</definedName>
    <definedName name="_xlnm.Print_Area" localSheetId="1">'01 - stavební část'!$C$4:$J$39,'01 - stavební část'!$C$45:$J$78,'01 - stavební část'!$C$84:$K$583</definedName>
    <definedName name="_xlnm.Print_Titles" localSheetId="1">'01 - stavební část'!$96:$96</definedName>
    <definedName name="_xlnm._FilterDatabase" localSheetId="2" hidden="1">'02 - elektroinstalace'!$C$84:$K$123</definedName>
    <definedName name="_xlnm.Print_Area" localSheetId="2">'02 - elektroinstalace'!$C$4:$J$39,'02 - elektroinstalace'!$C$45:$J$66,'02 - elektroinstalace'!$C$72:$K$123</definedName>
    <definedName name="_xlnm.Print_Titles" localSheetId="2">'02 - elektroinstalace'!$84:$84</definedName>
    <definedName name="_xlnm._FilterDatabase" localSheetId="3" hidden="1">'03 - ústřední vytápění'!$C$84:$K$118</definedName>
    <definedName name="_xlnm.Print_Area" localSheetId="3">'03 - ústřední vytápění'!$C$4:$J$39,'03 - ústřední vytápění'!$C$45:$J$66,'03 - ústřední vytápění'!$C$72:$K$118</definedName>
    <definedName name="_xlnm.Print_Titles" localSheetId="3">'03 - ústřední vytápění'!$84:$84</definedName>
    <definedName name="_xlnm._FilterDatabase" localSheetId="4" hidden="1">'04 - zdravotní instalace'!$C$84:$K$157</definedName>
    <definedName name="_xlnm.Print_Area" localSheetId="4">'04 - zdravotní instalace'!$C$4:$J$39,'04 - zdravotní instalace'!$C$45:$J$66,'04 - zdravotní instalace'!$C$72:$K$157</definedName>
    <definedName name="_xlnm.Print_Titles" localSheetId="4">'04 - zdravotní instalace'!$84:$84</definedName>
    <definedName name="_xlnm._FilterDatabase" localSheetId="5" hidden="1">'VON - vedlejší a ostatní ...'!$C$82:$K$90</definedName>
    <definedName name="_xlnm.Print_Area" localSheetId="5">'VON - vedlejší a ostatní ...'!$C$4:$J$39,'VON - vedlejší a ostatní ...'!$C$45:$J$64,'VON - vedlejší a ostatní ...'!$C$70:$K$90</definedName>
    <definedName name="_xlnm.Print_Titles" localSheetId="5">'VON - vedlejší a ostatní ...'!$82:$82</definedName>
    <definedName name="_xlnm.Print_Area" localSheetId="6">'Pokyny pro vyplnění'!$B$2:$K$71,'Pokyny pro vyplnění'!$B$74:$K$118,'Pokyny pro vyplnění'!$B$121:$K$161,'Pokyny pro vyplnění'!$B$164:$K$218</definedName>
  </definedNames>
  <calcPr/>
</workbook>
</file>

<file path=xl/calcChain.xml><?xml version="1.0" encoding="utf-8"?>
<calcChain xmlns="http://schemas.openxmlformats.org/spreadsheetml/2006/main">
  <c i="6" l="1" r="J37"/>
  <c r="J36"/>
  <c i="1" r="AY59"/>
  <c i="6" r="J35"/>
  <c i="1" r="AX59"/>
  <c i="6" r="BI90"/>
  <c r="BH90"/>
  <c r="BG90"/>
  <c r="BF90"/>
  <c r="T90"/>
  <c r="T89"/>
  <c r="R90"/>
  <c r="R89"/>
  <c r="P90"/>
  <c r="P89"/>
  <c r="BI88"/>
  <c r="BH88"/>
  <c r="BG88"/>
  <c r="BF88"/>
  <c r="T88"/>
  <c r="T87"/>
  <c r="R88"/>
  <c r="R87"/>
  <c r="P88"/>
  <c r="P87"/>
  <c r="BI86"/>
  <c r="BH86"/>
  <c r="BG86"/>
  <c r="BF86"/>
  <c r="T86"/>
  <c r="T85"/>
  <c r="T84"/>
  <c r="T83"/>
  <c r="R86"/>
  <c r="R85"/>
  <c r="R84"/>
  <c r="R83"/>
  <c r="P86"/>
  <c r="P85"/>
  <c r="P84"/>
  <c r="P83"/>
  <c i="1" r="AU59"/>
  <c i="6" r="J79"/>
  <c r="F77"/>
  <c r="E75"/>
  <c r="J54"/>
  <c r="F52"/>
  <c r="E50"/>
  <c r="J24"/>
  <c r="E24"/>
  <c r="J55"/>
  <c r="J23"/>
  <c r="J18"/>
  <c r="E18"/>
  <c r="F80"/>
  <c r="J17"/>
  <c r="J15"/>
  <c r="E15"/>
  <c r="F54"/>
  <c r="J14"/>
  <c r="J12"/>
  <c r="J77"/>
  <c r="E7"/>
  <c r="E73"/>
  <c i="5" r="J37"/>
  <c r="J36"/>
  <c i="1" r="AY58"/>
  <c i="5" r="J35"/>
  <c i="1" r="AX58"/>
  <c i="5"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J82"/>
  <c r="J81"/>
  <c r="F81"/>
  <c r="F79"/>
  <c r="E77"/>
  <c r="J55"/>
  <c r="J54"/>
  <c r="F54"/>
  <c r="F52"/>
  <c r="E50"/>
  <c r="J18"/>
  <c r="E18"/>
  <c r="F82"/>
  <c r="J17"/>
  <c r="J12"/>
  <c r="J52"/>
  <c r="E7"/>
  <c r="E48"/>
  <c i="4" r="J37"/>
  <c r="J36"/>
  <c i="1" r="AY57"/>
  <c i="4" r="J35"/>
  <c i="1" r="AX57"/>
  <c i="4"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1"/>
  <c r="BH91"/>
  <c r="BG91"/>
  <c r="BF91"/>
  <c r="T91"/>
  <c r="R91"/>
  <c r="P91"/>
  <c r="BI90"/>
  <c r="BH90"/>
  <c r="BG90"/>
  <c r="BF90"/>
  <c r="T90"/>
  <c r="R90"/>
  <c r="P90"/>
  <c r="BI89"/>
  <c r="BH89"/>
  <c r="BG89"/>
  <c r="BF89"/>
  <c r="T89"/>
  <c r="R89"/>
  <c r="P89"/>
  <c r="BI88"/>
  <c r="BH88"/>
  <c r="BG88"/>
  <c r="BF88"/>
  <c r="T88"/>
  <c r="R88"/>
  <c r="P88"/>
  <c r="BI87"/>
  <c r="BH87"/>
  <c r="BG87"/>
  <c r="BF87"/>
  <c r="T87"/>
  <c r="R87"/>
  <c r="P87"/>
  <c r="F79"/>
  <c r="E77"/>
  <c r="F52"/>
  <c r="E50"/>
  <c r="J24"/>
  <c r="E24"/>
  <c r="J82"/>
  <c r="J23"/>
  <c r="J21"/>
  <c r="E21"/>
  <c r="J81"/>
  <c r="J20"/>
  <c r="J18"/>
  <c r="E18"/>
  <c r="F82"/>
  <c r="J17"/>
  <c r="J15"/>
  <c r="E15"/>
  <c r="F54"/>
  <c r="J14"/>
  <c r="J12"/>
  <c r="J52"/>
  <c r="E7"/>
  <c r="E48"/>
  <c i="3" r="J37"/>
  <c r="J36"/>
  <c i="1" r="AY56"/>
  <c i="3" r="J35"/>
  <c i="1" r="AX56"/>
  <c i="3"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3"/>
  <c r="BH103"/>
  <c r="BG103"/>
  <c r="BF103"/>
  <c r="T103"/>
  <c r="T102"/>
  <c r="R103"/>
  <c r="R102"/>
  <c r="P103"/>
  <c r="P102"/>
  <c r="BI101"/>
  <c r="BH101"/>
  <c r="BG101"/>
  <c r="BF101"/>
  <c r="T101"/>
  <c r="T100"/>
  <c r="R101"/>
  <c r="R100"/>
  <c r="P101"/>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BI87"/>
  <c r="BH87"/>
  <c r="BG87"/>
  <c r="BF87"/>
  <c r="T87"/>
  <c r="R87"/>
  <c r="P87"/>
  <c r="F79"/>
  <c r="E77"/>
  <c r="F52"/>
  <c r="E50"/>
  <c r="J24"/>
  <c r="E24"/>
  <c r="J55"/>
  <c r="J23"/>
  <c r="J21"/>
  <c r="E21"/>
  <c r="J54"/>
  <c r="J20"/>
  <c r="J18"/>
  <c r="E18"/>
  <c r="F55"/>
  <c r="J17"/>
  <c r="J15"/>
  <c r="E15"/>
  <c r="F81"/>
  <c r="J14"/>
  <c r="J12"/>
  <c r="J79"/>
  <c r="E7"/>
  <c r="E75"/>
  <c i="2" r="J37"/>
  <c r="J36"/>
  <c i="1" r="AY55"/>
  <c i="2" r="J35"/>
  <c i="1" r="AX55"/>
  <c i="2" r="BI580"/>
  <c r="BH580"/>
  <c r="BG580"/>
  <c r="BF580"/>
  <c r="T580"/>
  <c r="R580"/>
  <c r="P580"/>
  <c r="BI574"/>
  <c r="BH574"/>
  <c r="BG574"/>
  <c r="BF574"/>
  <c r="T574"/>
  <c r="R574"/>
  <c r="P574"/>
  <c r="BI568"/>
  <c r="BH568"/>
  <c r="BG568"/>
  <c r="BF568"/>
  <c r="T568"/>
  <c r="R568"/>
  <c r="P568"/>
  <c r="BI566"/>
  <c r="BH566"/>
  <c r="BG566"/>
  <c r="BF566"/>
  <c r="T566"/>
  <c r="R566"/>
  <c r="P566"/>
  <c r="BI564"/>
  <c r="BH564"/>
  <c r="BG564"/>
  <c r="BF564"/>
  <c r="T564"/>
  <c r="R564"/>
  <c r="P564"/>
  <c r="BI559"/>
  <c r="BH559"/>
  <c r="BG559"/>
  <c r="BF559"/>
  <c r="T559"/>
  <c r="R559"/>
  <c r="P559"/>
  <c r="BI554"/>
  <c r="BH554"/>
  <c r="BG554"/>
  <c r="BF554"/>
  <c r="T554"/>
  <c r="R554"/>
  <c r="P554"/>
  <c r="BI550"/>
  <c r="BH550"/>
  <c r="BG550"/>
  <c r="BF550"/>
  <c r="T550"/>
  <c r="R550"/>
  <c r="P550"/>
  <c r="BI546"/>
  <c r="BH546"/>
  <c r="BG546"/>
  <c r="BF546"/>
  <c r="T546"/>
  <c r="R546"/>
  <c r="P546"/>
  <c r="BI542"/>
  <c r="BH542"/>
  <c r="BG542"/>
  <c r="BF542"/>
  <c r="T542"/>
  <c r="R542"/>
  <c r="P542"/>
  <c r="BI540"/>
  <c r="BH540"/>
  <c r="BG540"/>
  <c r="BF540"/>
  <c r="T540"/>
  <c r="R540"/>
  <c r="P540"/>
  <c r="BI538"/>
  <c r="BH538"/>
  <c r="BG538"/>
  <c r="BF538"/>
  <c r="T538"/>
  <c r="R538"/>
  <c r="P538"/>
  <c r="BI536"/>
  <c r="BH536"/>
  <c r="BG536"/>
  <c r="BF536"/>
  <c r="T536"/>
  <c r="R536"/>
  <c r="P536"/>
  <c r="BI534"/>
  <c r="BH534"/>
  <c r="BG534"/>
  <c r="BF534"/>
  <c r="T534"/>
  <c r="R534"/>
  <c r="P534"/>
  <c r="BI531"/>
  <c r="BH531"/>
  <c r="BG531"/>
  <c r="BF531"/>
  <c r="T531"/>
  <c r="R531"/>
  <c r="P531"/>
  <c r="BI529"/>
  <c r="BH529"/>
  <c r="BG529"/>
  <c r="BF529"/>
  <c r="T529"/>
  <c r="R529"/>
  <c r="P529"/>
  <c r="BI522"/>
  <c r="BH522"/>
  <c r="BG522"/>
  <c r="BF522"/>
  <c r="T522"/>
  <c r="R522"/>
  <c r="P522"/>
  <c r="BI520"/>
  <c r="BH520"/>
  <c r="BG520"/>
  <c r="BF520"/>
  <c r="T520"/>
  <c r="R520"/>
  <c r="P520"/>
  <c r="BI513"/>
  <c r="BH513"/>
  <c r="BG513"/>
  <c r="BF513"/>
  <c r="T513"/>
  <c r="R513"/>
  <c r="P513"/>
  <c r="BI510"/>
  <c r="BH510"/>
  <c r="BG510"/>
  <c r="BF510"/>
  <c r="T510"/>
  <c r="R510"/>
  <c r="P510"/>
  <c r="BI503"/>
  <c r="BH503"/>
  <c r="BG503"/>
  <c r="BF503"/>
  <c r="T503"/>
  <c r="R503"/>
  <c r="P503"/>
  <c r="BI496"/>
  <c r="BH496"/>
  <c r="BG496"/>
  <c r="BF496"/>
  <c r="T496"/>
  <c r="R496"/>
  <c r="P496"/>
  <c r="BI493"/>
  <c r="BH493"/>
  <c r="BG493"/>
  <c r="BF493"/>
  <c r="T493"/>
  <c r="R493"/>
  <c r="P493"/>
  <c r="BI491"/>
  <c r="BH491"/>
  <c r="BG491"/>
  <c r="BF491"/>
  <c r="T491"/>
  <c r="R491"/>
  <c r="P491"/>
  <c r="BI488"/>
  <c r="BH488"/>
  <c r="BG488"/>
  <c r="BF488"/>
  <c r="T488"/>
  <c r="R488"/>
  <c r="P488"/>
  <c r="BI485"/>
  <c r="BH485"/>
  <c r="BG485"/>
  <c r="BF485"/>
  <c r="T485"/>
  <c r="R485"/>
  <c r="P485"/>
  <c r="BI483"/>
  <c r="BH483"/>
  <c r="BG483"/>
  <c r="BF483"/>
  <c r="T483"/>
  <c r="R483"/>
  <c r="P483"/>
  <c r="BI481"/>
  <c r="BH481"/>
  <c r="BG481"/>
  <c r="BF481"/>
  <c r="T481"/>
  <c r="R481"/>
  <c r="P481"/>
  <c r="BI478"/>
  <c r="BH478"/>
  <c r="BG478"/>
  <c r="BF478"/>
  <c r="T478"/>
  <c r="R478"/>
  <c r="P478"/>
  <c r="BI475"/>
  <c r="BH475"/>
  <c r="BG475"/>
  <c r="BF475"/>
  <c r="T475"/>
  <c r="R475"/>
  <c r="P475"/>
  <c r="BI472"/>
  <c r="BH472"/>
  <c r="BG472"/>
  <c r="BF472"/>
  <c r="T472"/>
  <c r="R472"/>
  <c r="P472"/>
  <c r="BI469"/>
  <c r="BH469"/>
  <c r="BG469"/>
  <c r="BF469"/>
  <c r="T469"/>
  <c r="R469"/>
  <c r="P469"/>
  <c r="BI466"/>
  <c r="BH466"/>
  <c r="BG466"/>
  <c r="BF466"/>
  <c r="T466"/>
  <c r="R466"/>
  <c r="P466"/>
  <c r="BI464"/>
  <c r="BH464"/>
  <c r="BG464"/>
  <c r="BF464"/>
  <c r="T464"/>
  <c r="R464"/>
  <c r="P464"/>
  <c r="BI462"/>
  <c r="BH462"/>
  <c r="BG462"/>
  <c r="BF462"/>
  <c r="T462"/>
  <c r="R462"/>
  <c r="P462"/>
  <c r="BI460"/>
  <c r="BH460"/>
  <c r="BG460"/>
  <c r="BF460"/>
  <c r="T460"/>
  <c r="R460"/>
  <c r="P460"/>
  <c r="BI458"/>
  <c r="BH458"/>
  <c r="BG458"/>
  <c r="BF458"/>
  <c r="T458"/>
  <c r="R458"/>
  <c r="P458"/>
  <c r="BI455"/>
  <c r="BH455"/>
  <c r="BG455"/>
  <c r="BF455"/>
  <c r="T455"/>
  <c r="R455"/>
  <c r="P455"/>
  <c r="BI453"/>
  <c r="BH453"/>
  <c r="BG453"/>
  <c r="BF453"/>
  <c r="T453"/>
  <c r="R453"/>
  <c r="P453"/>
  <c r="BI451"/>
  <c r="BH451"/>
  <c r="BG451"/>
  <c r="BF451"/>
  <c r="T451"/>
  <c r="R451"/>
  <c r="P451"/>
  <c r="BI449"/>
  <c r="BH449"/>
  <c r="BG449"/>
  <c r="BF449"/>
  <c r="T449"/>
  <c r="R449"/>
  <c r="P449"/>
  <c r="BI446"/>
  <c r="BH446"/>
  <c r="BG446"/>
  <c r="BF446"/>
  <c r="T446"/>
  <c r="R446"/>
  <c r="P446"/>
  <c r="BI444"/>
  <c r="BH444"/>
  <c r="BG444"/>
  <c r="BF444"/>
  <c r="T444"/>
  <c r="R444"/>
  <c r="P444"/>
  <c r="BI441"/>
  <c r="BH441"/>
  <c r="BG441"/>
  <c r="BF441"/>
  <c r="T441"/>
  <c r="R441"/>
  <c r="P441"/>
  <c r="BI439"/>
  <c r="BH439"/>
  <c r="BG439"/>
  <c r="BF439"/>
  <c r="T439"/>
  <c r="R439"/>
  <c r="P439"/>
  <c r="BI436"/>
  <c r="BH436"/>
  <c r="BG436"/>
  <c r="BF436"/>
  <c r="T436"/>
  <c r="R436"/>
  <c r="P436"/>
  <c r="BI434"/>
  <c r="BH434"/>
  <c r="BG434"/>
  <c r="BF434"/>
  <c r="T434"/>
  <c r="R434"/>
  <c r="P434"/>
  <c r="BI429"/>
  <c r="BH429"/>
  <c r="BG429"/>
  <c r="BF429"/>
  <c r="T429"/>
  <c r="R429"/>
  <c r="P429"/>
  <c r="BI418"/>
  <c r="BH418"/>
  <c r="BG418"/>
  <c r="BF418"/>
  <c r="T418"/>
  <c r="R418"/>
  <c r="P418"/>
  <c r="BI416"/>
  <c r="BH416"/>
  <c r="BG416"/>
  <c r="BF416"/>
  <c r="T416"/>
  <c r="R416"/>
  <c r="P416"/>
  <c r="BI414"/>
  <c r="BH414"/>
  <c r="BG414"/>
  <c r="BF414"/>
  <c r="T414"/>
  <c r="R414"/>
  <c r="P414"/>
  <c r="BI411"/>
  <c r="BH411"/>
  <c r="BG411"/>
  <c r="BF411"/>
  <c r="T411"/>
  <c r="R411"/>
  <c r="P411"/>
  <c r="BI408"/>
  <c r="BH408"/>
  <c r="BG408"/>
  <c r="BF408"/>
  <c r="T408"/>
  <c r="R408"/>
  <c r="P408"/>
  <c r="BI403"/>
  <c r="BH403"/>
  <c r="BG403"/>
  <c r="BF403"/>
  <c r="T403"/>
  <c r="R403"/>
  <c r="P403"/>
  <c r="BI400"/>
  <c r="BH400"/>
  <c r="BG400"/>
  <c r="BF400"/>
  <c r="T400"/>
  <c r="R400"/>
  <c r="P400"/>
  <c r="BI397"/>
  <c r="BH397"/>
  <c r="BG397"/>
  <c r="BF397"/>
  <c r="T397"/>
  <c r="R397"/>
  <c r="P397"/>
  <c r="BI395"/>
  <c r="BH395"/>
  <c r="BG395"/>
  <c r="BF395"/>
  <c r="T395"/>
  <c r="T394"/>
  <c r="R395"/>
  <c r="R394"/>
  <c r="P395"/>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7"/>
  <c r="BH377"/>
  <c r="BG377"/>
  <c r="BF377"/>
  <c r="T377"/>
  <c r="R377"/>
  <c r="P377"/>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3"/>
  <c r="BH363"/>
  <c r="BG363"/>
  <c r="BF363"/>
  <c r="T363"/>
  <c r="R363"/>
  <c r="P363"/>
  <c r="BI360"/>
  <c r="BH360"/>
  <c r="BG360"/>
  <c r="BF360"/>
  <c r="T360"/>
  <c r="R360"/>
  <c r="P360"/>
  <c r="BI358"/>
  <c r="BH358"/>
  <c r="BG358"/>
  <c r="BF358"/>
  <c r="T358"/>
  <c r="R358"/>
  <c r="P358"/>
  <c r="BI355"/>
  <c r="BH355"/>
  <c r="BG355"/>
  <c r="BF355"/>
  <c r="T355"/>
  <c r="R355"/>
  <c r="P355"/>
  <c r="BI352"/>
  <c r="BH352"/>
  <c r="BG352"/>
  <c r="BF352"/>
  <c r="T352"/>
  <c r="R352"/>
  <c r="P352"/>
  <c r="BI350"/>
  <c r="BH350"/>
  <c r="BG350"/>
  <c r="BF350"/>
  <c r="T350"/>
  <c r="R350"/>
  <c r="P350"/>
  <c r="BI343"/>
  <c r="BH343"/>
  <c r="BG343"/>
  <c r="BF343"/>
  <c r="T343"/>
  <c r="R343"/>
  <c r="P343"/>
  <c r="BI341"/>
  <c r="BH341"/>
  <c r="BG341"/>
  <c r="BF341"/>
  <c r="T341"/>
  <c r="R341"/>
  <c r="P341"/>
  <c r="BI338"/>
  <c r="BH338"/>
  <c r="BG338"/>
  <c r="BF338"/>
  <c r="T338"/>
  <c r="R338"/>
  <c r="P338"/>
  <c r="BI335"/>
  <c r="BH335"/>
  <c r="BG335"/>
  <c r="BF335"/>
  <c r="T335"/>
  <c r="R335"/>
  <c r="P335"/>
  <c r="BI333"/>
  <c r="BH333"/>
  <c r="BG333"/>
  <c r="BF333"/>
  <c r="T333"/>
  <c r="R333"/>
  <c r="P333"/>
  <c r="BI326"/>
  <c r="BH326"/>
  <c r="BG326"/>
  <c r="BF326"/>
  <c r="T326"/>
  <c r="R326"/>
  <c r="P326"/>
  <c r="BI324"/>
  <c r="BH324"/>
  <c r="BG324"/>
  <c r="BF324"/>
  <c r="T324"/>
  <c r="R324"/>
  <c r="P324"/>
  <c r="BI321"/>
  <c r="BH321"/>
  <c r="BG321"/>
  <c r="BF321"/>
  <c r="T321"/>
  <c r="R321"/>
  <c r="P321"/>
  <c r="BI317"/>
  <c r="BH317"/>
  <c r="BG317"/>
  <c r="BF317"/>
  <c r="T317"/>
  <c r="T316"/>
  <c r="R317"/>
  <c r="R316"/>
  <c r="P317"/>
  <c r="P316"/>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300"/>
  <c r="BH300"/>
  <c r="BG300"/>
  <c r="BF300"/>
  <c r="T300"/>
  <c r="R300"/>
  <c r="P300"/>
  <c r="BI297"/>
  <c r="BH297"/>
  <c r="BG297"/>
  <c r="BF297"/>
  <c r="T297"/>
  <c r="R297"/>
  <c r="P297"/>
  <c r="BI295"/>
  <c r="BH295"/>
  <c r="BG295"/>
  <c r="BF295"/>
  <c r="T295"/>
  <c r="R295"/>
  <c r="P295"/>
  <c r="BI292"/>
  <c r="BH292"/>
  <c r="BG292"/>
  <c r="BF292"/>
  <c r="T292"/>
  <c r="R292"/>
  <c r="P292"/>
  <c r="BI290"/>
  <c r="BH290"/>
  <c r="BG290"/>
  <c r="BF290"/>
  <c r="T290"/>
  <c r="R290"/>
  <c r="P290"/>
  <c r="BI283"/>
  <c r="BH283"/>
  <c r="BG283"/>
  <c r="BF283"/>
  <c r="T283"/>
  <c r="R283"/>
  <c r="P283"/>
  <c r="BI269"/>
  <c r="BH269"/>
  <c r="BG269"/>
  <c r="BF269"/>
  <c r="T269"/>
  <c r="R269"/>
  <c r="P269"/>
  <c r="BI260"/>
  <c r="BH260"/>
  <c r="BG260"/>
  <c r="BF260"/>
  <c r="T260"/>
  <c r="R260"/>
  <c r="P260"/>
  <c r="BI245"/>
  <c r="BH245"/>
  <c r="BG245"/>
  <c r="BF245"/>
  <c r="T245"/>
  <c r="R245"/>
  <c r="P245"/>
  <c r="BI243"/>
  <c r="BH243"/>
  <c r="BG243"/>
  <c r="BF243"/>
  <c r="T243"/>
  <c r="R243"/>
  <c r="P243"/>
  <c r="BI240"/>
  <c r="BH240"/>
  <c r="BG240"/>
  <c r="BF240"/>
  <c r="T240"/>
  <c r="R240"/>
  <c r="P240"/>
  <c r="BI237"/>
  <c r="BH237"/>
  <c r="BG237"/>
  <c r="BF237"/>
  <c r="T237"/>
  <c r="R237"/>
  <c r="P237"/>
  <c r="BI235"/>
  <c r="BH235"/>
  <c r="BG235"/>
  <c r="BF235"/>
  <c r="T235"/>
  <c r="R235"/>
  <c r="P235"/>
  <c r="BI233"/>
  <c r="BH233"/>
  <c r="BG233"/>
  <c r="BF233"/>
  <c r="T233"/>
  <c r="R233"/>
  <c r="P233"/>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6"/>
  <c r="BH186"/>
  <c r="BG186"/>
  <c r="BF186"/>
  <c r="T186"/>
  <c r="R186"/>
  <c r="P186"/>
  <c r="BI171"/>
  <c r="BH171"/>
  <c r="BG171"/>
  <c r="BF171"/>
  <c r="T171"/>
  <c r="R171"/>
  <c r="P171"/>
  <c r="BI165"/>
  <c r="BH165"/>
  <c r="BG165"/>
  <c r="BF165"/>
  <c r="T165"/>
  <c r="R165"/>
  <c r="P165"/>
  <c r="BI160"/>
  <c r="BH160"/>
  <c r="BG160"/>
  <c r="BF160"/>
  <c r="T160"/>
  <c r="R160"/>
  <c r="P160"/>
  <c r="BI157"/>
  <c r="BH157"/>
  <c r="BG157"/>
  <c r="BF157"/>
  <c r="T157"/>
  <c r="R157"/>
  <c r="P157"/>
  <c r="BI150"/>
  <c r="BH150"/>
  <c r="BG150"/>
  <c r="BF150"/>
  <c r="T150"/>
  <c r="R150"/>
  <c r="P150"/>
  <c r="BI143"/>
  <c r="BH143"/>
  <c r="BG143"/>
  <c r="BF143"/>
  <c r="T143"/>
  <c r="R143"/>
  <c r="P143"/>
  <c r="BI129"/>
  <c r="BH129"/>
  <c r="BG129"/>
  <c r="BF129"/>
  <c r="T129"/>
  <c r="R129"/>
  <c r="P129"/>
  <c r="BI115"/>
  <c r="BH115"/>
  <c r="BG115"/>
  <c r="BF115"/>
  <c r="T115"/>
  <c r="R115"/>
  <c r="P115"/>
  <c r="BI107"/>
  <c r="BH107"/>
  <c r="BG107"/>
  <c r="BF107"/>
  <c r="T107"/>
  <c r="R107"/>
  <c r="P107"/>
  <c r="BI103"/>
  <c r="BH103"/>
  <c r="BG103"/>
  <c r="BF103"/>
  <c r="T103"/>
  <c r="R103"/>
  <c r="P103"/>
  <c r="BI100"/>
  <c r="BH100"/>
  <c r="BG100"/>
  <c r="BF100"/>
  <c r="T100"/>
  <c r="R100"/>
  <c r="P100"/>
  <c r="J93"/>
  <c r="F91"/>
  <c r="E89"/>
  <c r="J54"/>
  <c r="F52"/>
  <c r="E50"/>
  <c r="J24"/>
  <c r="E24"/>
  <c r="J94"/>
  <c r="J23"/>
  <c r="J18"/>
  <c r="E18"/>
  <c r="F55"/>
  <c r="J17"/>
  <c r="J15"/>
  <c r="E15"/>
  <c r="F93"/>
  <c r="J14"/>
  <c r="J12"/>
  <c r="J91"/>
  <c r="E7"/>
  <c r="E87"/>
  <c i="1" r="L50"/>
  <c r="AM50"/>
  <c r="AM49"/>
  <c r="L49"/>
  <c r="AM47"/>
  <c r="L47"/>
  <c r="L45"/>
  <c r="L44"/>
  <c i="6" r="F34"/>
  <c r="F37"/>
  <c i="2" r="BK326"/>
  <c i="5" r="J127"/>
  <c i="2" r="J191"/>
  <c i="3" r="J121"/>
  <c i="2" r="J220"/>
  <c i="3" r="J94"/>
  <c i="5" r="J144"/>
  <c i="2" r="J436"/>
  <c i="4" r="BK103"/>
  <c i="3" r="BK88"/>
  <c i="2" r="J188"/>
  <c r="J488"/>
  <c r="BK333"/>
  <c i="5" r="J98"/>
  <c i="2" r="J150"/>
  <c i="5" r="BK139"/>
  <c i="3" r="J113"/>
  <c i="6" r="BK90"/>
  <c i="3" r="J89"/>
  <c i="6" r="J88"/>
  <c i="2" r="J395"/>
  <c r="J211"/>
  <c i="5" r="BK97"/>
  <c i="2" r="BK503"/>
  <c r="J235"/>
  <c i="5" r="J105"/>
  <c i="2" r="J129"/>
  <c i="3" r="BK114"/>
  <c i="2" r="J559"/>
  <c r="J478"/>
  <c r="BK269"/>
  <c i="5" r="J129"/>
  <c i="2" r="J317"/>
  <c i="3" r="BK120"/>
  <c i="5" r="BK109"/>
  <c i="2" r="BK496"/>
  <c i="5" r="BK128"/>
  <c i="2" r="J574"/>
  <c r="BK363"/>
  <c i="5" r="BK100"/>
  <c i="4" r="BK87"/>
  <c i="2" r="BK245"/>
  <c i="4" r="BK102"/>
  <c i="2" r="J384"/>
  <c i="6" r="BK88"/>
  <c i="5" r="J128"/>
  <c i="2" r="BK377"/>
  <c i="5" r="BK144"/>
  <c i="4" r="J116"/>
  <c i="2" r="BK531"/>
  <c r="BK314"/>
  <c i="5" r="BK102"/>
  <c i="2" r="BK540"/>
  <c r="BK446"/>
  <c r="BK191"/>
  <c i="5" r="BK88"/>
  <c i="2" r="BK350"/>
  <c i="4" r="BK109"/>
  <c i="2" r="J333"/>
  <c i="5" r="J92"/>
  <c i="2" r="BK529"/>
  <c r="J400"/>
  <c i="5" r="BK126"/>
  <c i="2" r="BK455"/>
  <c r="BK143"/>
  <c i="5" r="BK124"/>
  <c i="4" r="BK88"/>
  <c i="2" r="J568"/>
  <c r="BK386"/>
  <c r="BK235"/>
  <c i="4" r="BK91"/>
  <c i="5" r="J109"/>
  <c i="2" r="J475"/>
  <c i="5" r="BK98"/>
  <c r="BK156"/>
  <c i="3" r="J110"/>
  <c i="2" r="J380"/>
  <c i="3" r="BK112"/>
  <c r="BK117"/>
  <c i="6" r="F35"/>
  <c i="5" r="J155"/>
  <c i="3" r="BK109"/>
  <c i="5" r="J157"/>
  <c r="BK96"/>
  <c i="2" r="BK469"/>
  <c r="J103"/>
  <c r="BK564"/>
  <c r="BK462"/>
  <c r="J363"/>
  <c r="J208"/>
  <c i="5" r="BK123"/>
  <c i="4" r="J117"/>
  <c i="3" r="BK106"/>
  <c i="2" r="J449"/>
  <c r="J338"/>
  <c i="5" r="BK108"/>
  <c i="2" r="J403"/>
  <c i="3" r="J103"/>
  <c i="2" r="J226"/>
  <c i="5" r="BK145"/>
  <c i="2" r="BK513"/>
  <c r="BK436"/>
  <c r="BK478"/>
  <c r="J341"/>
  <c r="BK308"/>
  <c r="J446"/>
  <c i="4" r="J106"/>
  <c i="5" r="J115"/>
  <c i="2" r="BK522"/>
  <c r="BK226"/>
  <c i="5" r="BK101"/>
  <c i="3" r="BK96"/>
  <c i="5" r="J131"/>
  <c i="4" r="BK89"/>
  <c i="5" r="J146"/>
  <c i="2" r="BK290"/>
  <c i="5" r="BK122"/>
  <c i="2" r="BK536"/>
  <c r="J290"/>
  <c i="3" r="BK122"/>
  <c i="2" r="BK485"/>
  <c r="BK343"/>
  <c i="5" r="J120"/>
  <c i="2" r="J493"/>
  <c r="J206"/>
  <c i="3" r="BK95"/>
  <c i="2" r="J214"/>
  <c i="5" r="BK140"/>
  <c i="3" r="J111"/>
  <c i="2" r="J481"/>
  <c r="BK434"/>
  <c r="J115"/>
  <c i="3" r="J106"/>
  <c i="4" r="J112"/>
  <c i="2" r="J542"/>
  <c r="J326"/>
  <c i="5" r="J130"/>
  <c i="2" r="BK335"/>
  <c i="5" r="J111"/>
  <c i="3" r="J97"/>
  <c i="2" r="J100"/>
  <c r="J546"/>
  <c i="5" r="BK155"/>
  <c i="4" r="BK97"/>
  <c i="2" r="BK390"/>
  <c i="5" r="BK103"/>
  <c r="J99"/>
  <c i="2" r="BK368"/>
  <c i="5" r="BK105"/>
  <c i="2" r="J392"/>
  <c r="J200"/>
  <c i="5" r="J141"/>
  <c i="2" r="BK566"/>
  <c i="5" r="J152"/>
  <c r="BK115"/>
  <c i="3" r="BK94"/>
  <c i="2" r="J496"/>
  <c r="J165"/>
  <c i="5" r="J88"/>
  <c i="3" r="J87"/>
  <c i="5" r="J110"/>
  <c i="2" r="J550"/>
  <c i="5" r="J104"/>
  <c i="2" r="J429"/>
  <c r="BK188"/>
  <c r="J418"/>
  <c r="BK542"/>
  <c i="5" r="BK120"/>
  <c i="3" r="J88"/>
  <c i="2" r="BK157"/>
  <c i="5" r="J114"/>
  <c i="2" r="BK580"/>
  <c r="BK444"/>
  <c r="BK115"/>
  <c i="3" r="BK111"/>
  <c i="2" r="J536"/>
  <c r="J378"/>
  <c r="BK129"/>
  <c i="4" r="J97"/>
  <c i="2" r="BK388"/>
  <c i="4" r="J114"/>
  <c i="2" r="BK208"/>
  <c i="5" r="J153"/>
  <c i="4" r="BK112"/>
  <c i="2" r="BK260"/>
  <c i="3" r="J105"/>
  <c i="2" r="BK384"/>
  <c r="J305"/>
  <c r="J197"/>
  <c i="3" r="BK92"/>
  <c i="5" r="J150"/>
  <c i="2" r="J513"/>
  <c r="BK223"/>
  <c i="6" r="J34"/>
  <c i="4" r="J95"/>
  <c i="2" r="BK395"/>
  <c r="BK352"/>
  <c i="5" r="BK150"/>
  <c r="BK91"/>
  <c i="2" r="BK321"/>
  <c i="5" r="BK142"/>
  <c i="4" r="BK99"/>
  <c i="2" r="J540"/>
  <c r="J292"/>
  <c i="6" r="F36"/>
  <c i="2" r="BK441"/>
  <c r="BK378"/>
  <c r="J311"/>
  <c i="6" r="J86"/>
  <c i="5" r="BK90"/>
  <c i="2" r="J529"/>
  <c r="BK397"/>
  <c r="BK103"/>
  <c i="4" r="J107"/>
  <c i="2" r="BK372"/>
  <c i="4" r="BK118"/>
  <c i="2" r="BK464"/>
  <c r="BK217"/>
  <c i="5" r="J142"/>
  <c i="2" r="BK411"/>
  <c i="5" r="J116"/>
  <c i="2" r="J464"/>
  <c r="J324"/>
  <c r="J160"/>
  <c i="4" r="BK93"/>
  <c i="3" r="BK87"/>
  <c i="2" r="BK538"/>
  <c r="J366"/>
  <c r="J243"/>
  <c i="5" r="BK118"/>
  <c i="2" r="BK203"/>
  <c i="4" r="BK95"/>
  <c i="2" r="J408"/>
  <c i="5" r="J90"/>
  <c i="2" r="BK370"/>
  <c i="3" r="BK113"/>
  <c i="2" r="J350"/>
  <c i="5" r="BK121"/>
  <c r="J121"/>
  <c i="3" r="BK99"/>
  <c i="2" r="J143"/>
  <c i="4" r="J87"/>
  <c i="2" r="J260"/>
  <c i="5" r="BK157"/>
  <c r="BK113"/>
  <c i="2" r="J245"/>
  <c i="5" r="BK129"/>
  <c i="3" r="J118"/>
  <c i="2" r="BK488"/>
  <c r="BK100"/>
  <c i="4" r="BK107"/>
  <c i="3" r="J98"/>
  <c i="2" r="J531"/>
  <c r="BK305"/>
  <c i="4" r="J96"/>
  <c i="2" r="J295"/>
  <c r="BK243"/>
  <c i="5" r="J135"/>
  <c i="3" r="J96"/>
  <c i="2" r="BK451"/>
  <c r="J314"/>
  <c r="BK418"/>
  <c r="J233"/>
  <c i="5" r="BK94"/>
  <c i="2" r="BK546"/>
  <c r="J382"/>
  <c r="BK237"/>
  <c i="5" r="J97"/>
  <c i="2" r="J374"/>
  <c i="4" r="BK110"/>
  <c i="5" r="J139"/>
  <c i="2" r="BK414"/>
  <c i="4" r="BK106"/>
  <c i="2" r="J434"/>
  <c i="5" r="J123"/>
  <c r="BK134"/>
  <c i="3" r="J116"/>
  <c i="5" r="BK112"/>
  <c i="2" r="J411"/>
  <c r="BK171"/>
  <c i="5" r="J112"/>
  <c i="2" r="J237"/>
  <c i="5" r="J94"/>
  <c i="2" r="BK559"/>
  <c r="J203"/>
  <c i="4" r="J102"/>
  <c i="3" r="BK116"/>
  <c i="2" r="BK360"/>
  <c i="5" r="BK104"/>
  <c i="2" r="BK324"/>
  <c r="BK460"/>
  <c i="5" r="J149"/>
  <c i="2" r="BK568"/>
  <c r="BK416"/>
  <c i="4" r="BK104"/>
  <c i="2" r="J370"/>
  <c i="5" r="J95"/>
  <c r="J89"/>
  <c i="2" r="J397"/>
  <c i="3" r="J117"/>
  <c i="2" r="BK403"/>
  <c i="5" r="J113"/>
  <c i="2" r="BK392"/>
  <c i="4" r="J113"/>
  <c i="5" r="BK130"/>
  <c i="2" r="BK295"/>
  <c i="5" r="J91"/>
  <c i="2" r="BK472"/>
  <c r="J217"/>
  <c i="5" r="J145"/>
  <c i="3" r="J99"/>
  <c i="5" r="BK141"/>
  <c i="3" r="BK105"/>
  <c i="2" r="J491"/>
  <c i="5" r="J119"/>
  <c i="3" r="J120"/>
  <c i="2" r="J503"/>
  <c r="BK374"/>
  <c i="1" r="AS54"/>
  <c i="2" r="BK214"/>
  <c i="4" r="J90"/>
  <c i="5" r="J106"/>
  <c r="J154"/>
  <c i="3" r="J114"/>
  <c i="5" r="BK111"/>
  <c i="2" r="J416"/>
  <c r="J297"/>
  <c i="4" r="J88"/>
  <c i="2" r="BK300"/>
  <c i="3" r="BK98"/>
  <c i="5" r="BK147"/>
  <c i="4" r="J94"/>
  <c i="2" r="J388"/>
  <c i="3" r="J93"/>
  <c r="J109"/>
  <c i="5" r="J124"/>
  <c i="2" r="BK400"/>
  <c r="BK317"/>
  <c i="5" r="BK132"/>
  <c r="J147"/>
  <c i="4" r="J118"/>
  <c i="2" r="BK550"/>
  <c r="BK232"/>
  <c i="5" r="J108"/>
  <c i="3" r="BK101"/>
  <c i="2" r="J566"/>
  <c i="5" r="BK131"/>
  <c i="3" r="BK107"/>
  <c i="2" r="BK554"/>
  <c r="J358"/>
  <c i="5" r="BK133"/>
  <c i="4" r="J105"/>
  <c i="2" r="BK160"/>
  <c i="3" r="BK119"/>
  <c i="5" r="J118"/>
  <c i="2" r="BK491"/>
  <c i="4" r="BK113"/>
  <c i="2" r="J451"/>
  <c r="BK165"/>
  <c i="4" r="J99"/>
  <c i="2" r="BK292"/>
  <c i="4" r="J91"/>
  <c i="2" r="J390"/>
  <c i="6" r="BK86"/>
  <c i="3" r="J123"/>
  <c i="5" r="J156"/>
  <c r="J132"/>
  <c i="4" r="BK90"/>
  <c i="2" r="J335"/>
  <c i="5" r="J101"/>
  <c i="2" r="BK534"/>
  <c r="BK493"/>
  <c r="BK380"/>
  <c r="J308"/>
  <c i="6" r="J90"/>
  <c i="5" r="BK92"/>
  <c i="4" r="J104"/>
  <c i="2" r="J564"/>
  <c r="J441"/>
  <c i="5" r="BK137"/>
  <c i="2" r="BK481"/>
  <c i="5" r="BK117"/>
  <c i="2" r="J466"/>
  <c r="J232"/>
  <c i="5" r="BK152"/>
  <c i="4" r="BK94"/>
  <c i="2" r="BK220"/>
  <c r="J472"/>
  <c r="J321"/>
  <c r="J386"/>
  <c i="3" r="J112"/>
  <c i="5" r="J138"/>
  <c i="2" r="J538"/>
  <c i="5" r="BK114"/>
  <c i="2" r="J554"/>
  <c r="J360"/>
  <c i="5" r="BK89"/>
  <c i="3" r="BK121"/>
  <c i="2" r="J269"/>
  <c i="5" r="J100"/>
  <c i="3" r="BK110"/>
  <c i="2" r="BK283"/>
  <c i="5" r="J134"/>
  <c i="2" r="BK382"/>
  <c i="5" r="BK149"/>
  <c r="BK116"/>
  <c i="3" r="BK90"/>
  <c i="2" r="J458"/>
  <c r="J171"/>
  <c i="3" r="J122"/>
  <c i="2" r="BK520"/>
  <c r="BK408"/>
  <c r="BK355"/>
  <c r="BK197"/>
  <c i="5" r="BK95"/>
  <c i="4" r="J98"/>
  <c i="2" r="J522"/>
  <c r="BK366"/>
  <c i="5" r="BK110"/>
  <c i="2" r="J453"/>
  <c i="5" r="J93"/>
  <c i="2" r="J368"/>
  <c r="BK186"/>
  <c i="5" r="BK151"/>
  <c i="4" r="BK101"/>
  <c i="2" r="BK466"/>
  <c r="J372"/>
  <c i="5" r="J102"/>
  <c r="BK99"/>
  <c i="2" r="J520"/>
  <c r="J223"/>
  <c i="5" r="J117"/>
  <c i="2" r="BK338"/>
  <c i="5" r="J103"/>
  <c i="2" r="J157"/>
  <c r="BK475"/>
  <c r="J510"/>
  <c r="BK233"/>
  <c i="5" r="BK135"/>
  <c i="2" r="J439"/>
  <c r="BK483"/>
  <c r="J107"/>
  <c i="5" r="BK136"/>
  <c i="3" r="J101"/>
  <c i="5" r="J140"/>
  <c i="4" r="BK117"/>
  <c i="2" r="J485"/>
  <c r="J283"/>
  <c i="4" r="BK116"/>
  <c i="3" r="BK118"/>
  <c i="2" r="J355"/>
  <c i="4" r="J103"/>
  <c i="2" r="BK297"/>
  <c i="3" r="J119"/>
  <c i="2" r="BK229"/>
  <c i="5" r="BK138"/>
  <c i="3" r="BK93"/>
  <c i="2" r="BK439"/>
  <c r="J302"/>
  <c i="3" r="J107"/>
  <c i="2" r="BK240"/>
  <c i="3" r="J92"/>
  <c i="2" r="BK510"/>
  <c r="J300"/>
  <c r="BK200"/>
  <c i="5" r="BK106"/>
  <c i="2" r="BK211"/>
  <c i="4" r="J89"/>
  <c i="2" r="J186"/>
  <c r="BK429"/>
  <c i="5" r="J136"/>
  <c i="2" r="J580"/>
  <c r="J343"/>
  <c i="3" r="J91"/>
  <c i="2" r="J483"/>
  <c i="5" r="BK93"/>
  <c i="2" r="BK449"/>
  <c r="BK206"/>
  <c i="5" r="J137"/>
  <c i="4" r="BK98"/>
  <c i="2" r="J194"/>
  <c i="5" r="BK146"/>
  <c i="2" r="BK574"/>
  <c r="J377"/>
  <c r="BK150"/>
  <c i="4" r="BK96"/>
  <c i="3" r="BK97"/>
  <c i="2" r="J444"/>
  <c r="BK341"/>
  <c i="5" r="BK127"/>
  <c i="3" r="BK91"/>
  <c i="2" r="BK302"/>
  <c i="4" r="J101"/>
  <c i="2" r="J352"/>
  <c r="BK194"/>
  <c i="5" r="J96"/>
  <c i="2" r="J534"/>
  <c r="BK458"/>
  <c r="J414"/>
  <c r="J229"/>
  <c r="J469"/>
  <c i="5" r="J126"/>
  <c i="3" r="J95"/>
  <c i="4" r="BK114"/>
  <c i="5" r="BK153"/>
  <c i="3" r="J90"/>
  <c i="2" r="BK358"/>
  <c i="4" r="J93"/>
  <c r="J109"/>
  <c i="2" r="BK311"/>
  <c i="5" r="BK119"/>
  <c i="2" r="J455"/>
  <c r="J240"/>
  <c i="5" r="BK154"/>
  <c i="3" r="BK89"/>
  <c i="5" r="J151"/>
  <c i="4" r="BK105"/>
  <c i="2" r="J460"/>
  <c r="BK107"/>
  <c i="4" r="J110"/>
  <c i="3" r="BK123"/>
  <c i="2" r="BK453"/>
  <c i="5" r="J133"/>
  <c i="3" r="BK103"/>
  <c i="5" r="J122"/>
  <c i="2" r="J462"/>
  <c i="4" l="1" r="P111"/>
  <c i="2" r="T533"/>
  <c r="R320"/>
  <c r="BK376"/>
  <c r="J376"/>
  <c r="J69"/>
  <c r="T396"/>
  <c r="R468"/>
  <c r="T573"/>
  <c i="3" r="BK104"/>
  <c r="J104"/>
  <c r="J63"/>
  <c i="4" r="P115"/>
  <c i="5" r="BK148"/>
  <c r="J148"/>
  <c r="J65"/>
  <c i="2" r="P99"/>
  <c r="BK294"/>
  <c r="J294"/>
  <c r="J64"/>
  <c r="P376"/>
  <c r="R558"/>
  <c i="3" r="R108"/>
  <c i="5" r="R148"/>
  <c i="2" r="R106"/>
  <c r="P362"/>
  <c r="T376"/>
  <c r="T468"/>
  <c r="BK573"/>
  <c r="J573"/>
  <c r="J77"/>
  <c i="3" r="R86"/>
  <c i="4" r="R92"/>
  <c r="R115"/>
  <c i="5" r="T87"/>
  <c i="2" r="BK106"/>
  <c r="J106"/>
  <c r="J62"/>
  <c r="T294"/>
  <c r="BK443"/>
  <c r="J443"/>
  <c r="J72"/>
  <c r="P468"/>
  <c r="P558"/>
  <c i="3" r="BK86"/>
  <c r="J86"/>
  <c r="J60"/>
  <c r="BK115"/>
  <c r="J115"/>
  <c r="J65"/>
  <c i="4" r="R111"/>
  <c i="5" r="P125"/>
  <c i="2" r="BK222"/>
  <c r="J222"/>
  <c r="J63"/>
  <c r="P495"/>
  <c i="3" r="T115"/>
  <c i="4" r="BK100"/>
  <c r="J100"/>
  <c r="J62"/>
  <c r="BK108"/>
  <c r="J108"/>
  <c r="J63"/>
  <c i="5" r="BK107"/>
  <c r="J107"/>
  <c r="J62"/>
  <c r="R143"/>
  <c i="2" r="P222"/>
  <c r="BK362"/>
  <c r="J362"/>
  <c r="J68"/>
  <c r="T443"/>
  <c r="T558"/>
  <c i="3" r="R115"/>
  <c i="4" r="BK115"/>
  <c r="J115"/>
  <c r="J65"/>
  <c i="5" r="R107"/>
  <c r="P148"/>
  <c i="2" r="R99"/>
  <c r="P294"/>
  <c r="R533"/>
  <c i="3" r="P86"/>
  <c i="4" r="BK86"/>
  <c r="J86"/>
  <c r="J60"/>
  <c r="P100"/>
  <c i="5" r="T125"/>
  <c i="2" r="P320"/>
  <c i="3" r="P108"/>
  <c i="5" r="P107"/>
  <c i="3" r="T86"/>
  <c r="P115"/>
  <c i="4" r="T92"/>
  <c r="P108"/>
  <c i="2" r="R222"/>
  <c r="BK495"/>
  <c r="J495"/>
  <c r="J74"/>
  <c r="P573"/>
  <c i="4" r="P86"/>
  <c r="T108"/>
  <c i="5" r="R125"/>
  <c r="BK143"/>
  <c r="J143"/>
  <c r="J64"/>
  <c i="2" r="T106"/>
  <c r="R396"/>
  <c r="T495"/>
  <c i="3" r="BK108"/>
  <c r="J108"/>
  <c r="J64"/>
  <c i="4" r="T86"/>
  <c r="BK111"/>
  <c r="J111"/>
  <c r="J64"/>
  <c i="5" r="T143"/>
  <c i="2" r="T99"/>
  <c r="BK320"/>
  <c r="J320"/>
  <c r="J67"/>
  <c r="T362"/>
  <c r="BK396"/>
  <c r="J396"/>
  <c r="J71"/>
  <c r="R443"/>
  <c r="BK533"/>
  <c r="J533"/>
  <c r="J75"/>
  <c i="3" r="P104"/>
  <c i="4" r="P92"/>
  <c r="T111"/>
  <c i="5" r="R87"/>
  <c r="R86"/>
  <c r="R85"/>
  <c r="P143"/>
  <c i="2" r="R294"/>
  <c r="R362"/>
  <c r="R376"/>
  <c r="R573"/>
  <c i="3" r="T104"/>
  <c i="4" r="R86"/>
  <c r="T100"/>
  <c i="5" r="BK125"/>
  <c r="J125"/>
  <c r="J63"/>
  <c r="T148"/>
  <c i="2" r="T222"/>
  <c r="R495"/>
  <c i="3" r="T108"/>
  <c i="4" r="BK92"/>
  <c r="J92"/>
  <c r="J61"/>
  <c r="T115"/>
  <c i="5" r="BK87"/>
  <c r="J87"/>
  <c r="J61"/>
  <c i="2" r="BK99"/>
  <c r="T320"/>
  <c r="T319"/>
  <c r="P443"/>
  <c r="P533"/>
  <c i="4" r="R100"/>
  <c i="5" r="T107"/>
  <c i="2" r="P106"/>
  <c r="P396"/>
  <c r="BK468"/>
  <c r="J468"/>
  <c r="J73"/>
  <c r="BK558"/>
  <c r="J558"/>
  <c r="J76"/>
  <c i="3" r="R104"/>
  <c i="4" r="R108"/>
  <c i="5" r="P87"/>
  <c r="P86"/>
  <c r="P85"/>
  <c i="1" r="AU58"/>
  <c i="2" r="J55"/>
  <c r="BE100"/>
  <c r="BE160"/>
  <c r="BE283"/>
  <c r="BE360"/>
  <c r="BE378"/>
  <c r="BE382"/>
  <c r="BE449"/>
  <c i="3" r="E48"/>
  <c i="4" r="J79"/>
  <c r="BE116"/>
  <c i="5" r="J79"/>
  <c r="BE96"/>
  <c r="BE98"/>
  <c r="BE119"/>
  <c i="6" r="J52"/>
  <c r="F55"/>
  <c r="F79"/>
  <c r="J80"/>
  <c r="BE86"/>
  <c r="BE88"/>
  <c r="BK85"/>
  <c i="2" r="BE157"/>
  <c r="BE214"/>
  <c r="BE232"/>
  <c r="BE308"/>
  <c r="BE358"/>
  <c r="BE414"/>
  <c r="BE446"/>
  <c r="BE460"/>
  <c r="BE469"/>
  <c r="BE488"/>
  <c i="3" r="J52"/>
  <c r="BE95"/>
  <c r="BE111"/>
  <c r="BE118"/>
  <c r="BE121"/>
  <c i="4" r="J54"/>
  <c r="BE91"/>
  <c r="BE110"/>
  <c i="5" r="BE90"/>
  <c r="BE99"/>
  <c r="BE101"/>
  <c r="BE112"/>
  <c r="BE124"/>
  <c i="2" r="E48"/>
  <c r="BE200"/>
  <c r="BE235"/>
  <c r="BE240"/>
  <c r="BE321"/>
  <c r="BE350"/>
  <c r="BE380"/>
  <c r="BE408"/>
  <c r="BE418"/>
  <c r="BE455"/>
  <c r="BE464"/>
  <c r="BE472"/>
  <c r="BE510"/>
  <c r="BE513"/>
  <c r="BE520"/>
  <c r="BE554"/>
  <c r="BE559"/>
  <c i="3" r="BE91"/>
  <c r="BE112"/>
  <c r="BE119"/>
  <c i="4" r="J55"/>
  <c r="BE106"/>
  <c i="5" r="BE102"/>
  <c i="6" r="E48"/>
  <c i="1" r="BC59"/>
  <c i="2" r="BE107"/>
  <c r="BE188"/>
  <c r="BE223"/>
  <c r="BE326"/>
  <c r="BE341"/>
  <c r="BE377"/>
  <c r="BE436"/>
  <c r="BE475"/>
  <c r="BE481"/>
  <c r="BE491"/>
  <c r="BE529"/>
  <c r="BE542"/>
  <c r="BE546"/>
  <c r="BE550"/>
  <c i="3" r="BE109"/>
  <c r="BE116"/>
  <c i="5" r="F55"/>
  <c r="BE92"/>
  <c r="BE94"/>
  <c r="BE115"/>
  <c r="BE126"/>
  <c r="BE131"/>
  <c i="1" r="BD59"/>
  <c i="2" r="BE186"/>
  <c r="BE211"/>
  <c r="BE245"/>
  <c r="BE324"/>
  <c r="BE338"/>
  <c r="BE343"/>
  <c r="BE363"/>
  <c r="BE390"/>
  <c r="BE397"/>
  <c r="BE416"/>
  <c r="BE434"/>
  <c r="BE580"/>
  <c r="BK316"/>
  <c r="J316"/>
  <c r="J65"/>
  <c i="3" r="J81"/>
  <c r="BE110"/>
  <c r="BK100"/>
  <c r="J100"/>
  <c r="J61"/>
  <c i="4" r="F81"/>
  <c i="5" r="BE104"/>
  <c r="BE123"/>
  <c r="BE134"/>
  <c r="BE135"/>
  <c r="BE136"/>
  <c r="BE144"/>
  <c r="BE149"/>
  <c r="BE150"/>
  <c r="BE153"/>
  <c r="BE155"/>
  <c r="BE156"/>
  <c r="BE157"/>
  <c i="2" r="J52"/>
  <c r="BE103"/>
  <c r="BE203"/>
  <c r="BE220"/>
  <c r="BE297"/>
  <c r="BE302"/>
  <c r="BE386"/>
  <c i="3" r="BE114"/>
  <c i="4" r="BE89"/>
  <c r="BE104"/>
  <c r="BE114"/>
  <c i="5" r="BE118"/>
  <c r="BE121"/>
  <c r="BE142"/>
  <c r="BE147"/>
  <c r="BE152"/>
  <c i="2" r="F54"/>
  <c r="BE115"/>
  <c r="BE191"/>
  <c r="BE226"/>
  <c r="BE290"/>
  <c r="BE335"/>
  <c r="BE355"/>
  <c r="BE366"/>
  <c r="BE370"/>
  <c r="BE374"/>
  <c r="BE441"/>
  <c i="3" r="F82"/>
  <c r="BE88"/>
  <c r="BE93"/>
  <c r="BE98"/>
  <c r="BE103"/>
  <c r="BE117"/>
  <c r="BE120"/>
  <c r="BE122"/>
  <c i="4" r="BE109"/>
  <c r="BE112"/>
  <c r="BE117"/>
  <c i="5" r="BE95"/>
  <c r="BE108"/>
  <c r="BE110"/>
  <c r="BE138"/>
  <c r="BE139"/>
  <c i="1" r="BA59"/>
  <c i="2" r="F94"/>
  <c r="BE171"/>
  <c r="BE206"/>
  <c r="BE217"/>
  <c r="BE233"/>
  <c r="BE395"/>
  <c r="BE478"/>
  <c i="3" r="BE94"/>
  <c i="5" r="E75"/>
  <c r="BE105"/>
  <c r="BE114"/>
  <c r="BE117"/>
  <c r="BE127"/>
  <c i="1" r="AW59"/>
  <c i="3" r="J82"/>
  <c r="BE96"/>
  <c i="4" r="F55"/>
  <c r="BE88"/>
  <c i="5" r="BE93"/>
  <c r="BE113"/>
  <c i="6" r="BK87"/>
  <c r="J87"/>
  <c r="J62"/>
  <c i="2" r="BE295"/>
  <c r="BE305"/>
  <c r="BE311"/>
  <c r="BE352"/>
  <c r="BE444"/>
  <c r="BE483"/>
  <c r="BE493"/>
  <c r="BE503"/>
  <c r="BE531"/>
  <c r="BE536"/>
  <c r="BE538"/>
  <c r="BE540"/>
  <c r="BE566"/>
  <c r="BE568"/>
  <c i="3" r="F54"/>
  <c r="BE99"/>
  <c i="4" r="E75"/>
  <c r="BE95"/>
  <c r="BE99"/>
  <c i="5" r="BE97"/>
  <c r="BE109"/>
  <c r="BE111"/>
  <c r="BE116"/>
  <c r="BE132"/>
  <c r="BE140"/>
  <c r="BE141"/>
  <c r="BE145"/>
  <c r="BE151"/>
  <c r="BE154"/>
  <c i="6" r="BE90"/>
  <c i="2" r="BE439"/>
  <c r="BE451"/>
  <c r="BE466"/>
  <c r="BE564"/>
  <c i="4" r="BE93"/>
  <c r="BE107"/>
  <c i="5" r="BE100"/>
  <c r="BE128"/>
  <c r="BE133"/>
  <c i="1" r="BB59"/>
  <c i="2" r="BE143"/>
  <c r="BE165"/>
  <c r="BE229"/>
  <c r="BE243"/>
  <c r="BE260"/>
  <c r="BE429"/>
  <c i="3" r="BE90"/>
  <c r="BE101"/>
  <c r="BE113"/>
  <c r="BE123"/>
  <c i="4" r="BE98"/>
  <c r="BE103"/>
  <c i="5" r="BE91"/>
  <c i="2" r="BE237"/>
  <c r="BE269"/>
  <c r="BE368"/>
  <c r="BE388"/>
  <c r="BE400"/>
  <c r="BE411"/>
  <c r="BE453"/>
  <c r="BE458"/>
  <c r="BE485"/>
  <c r="BK394"/>
  <c r="J394"/>
  <c r="J70"/>
  <c i="3" r="BE89"/>
  <c r="BE97"/>
  <c r="BE106"/>
  <c i="4" r="BE94"/>
  <c r="BE97"/>
  <c r="BE101"/>
  <c i="5" r="BE130"/>
  <c i="2" r="BE150"/>
  <c r="BE208"/>
  <c r="BE314"/>
  <c r="BE372"/>
  <c r="BE534"/>
  <c r="BE574"/>
  <c i="4" r="BE90"/>
  <c r="BE105"/>
  <c i="5" r="BE89"/>
  <c r="BE106"/>
  <c r="BE120"/>
  <c r="BE129"/>
  <c i="6" r="BK89"/>
  <c r="J89"/>
  <c r="J63"/>
  <c i="2" r="BE194"/>
  <c r="BE292"/>
  <c r="BE300"/>
  <c i="3" r="BE92"/>
  <c r="BK102"/>
  <c r="J102"/>
  <c r="J62"/>
  <c i="4" r="BE87"/>
  <c r="BE102"/>
  <c i="2" r="BE129"/>
  <c r="BE197"/>
  <c r="BE317"/>
  <c r="BE333"/>
  <c r="BE384"/>
  <c r="BE392"/>
  <c r="BE403"/>
  <c r="BE462"/>
  <c r="BE496"/>
  <c r="BE522"/>
  <c i="3" r="BE87"/>
  <c r="BE105"/>
  <c r="BE107"/>
  <c i="4" r="BE96"/>
  <c r="BE113"/>
  <c r="BE118"/>
  <c i="5" r="BE88"/>
  <c r="BE103"/>
  <c r="BE122"/>
  <c r="BE137"/>
  <c r="BE146"/>
  <c i="4" r="F37"/>
  <c i="1" r="BD57"/>
  <c i="3" r="F35"/>
  <c i="1" r="BB56"/>
  <c i="5" r="F36"/>
  <c i="1" r="BC58"/>
  <c i="4" r="F35"/>
  <c i="1" r="BB57"/>
  <c i="5" r="F34"/>
  <c i="1" r="BA58"/>
  <c i="4" r="J34"/>
  <c i="1" r="AW57"/>
  <c i="3" r="F37"/>
  <c i="1" r="BD56"/>
  <c i="2" r="F37"/>
  <c i="1" r="BD55"/>
  <c i="5" r="F35"/>
  <c i="1" r="BB58"/>
  <c i="5" r="F37"/>
  <c i="1" r="BD58"/>
  <c i="2" r="F36"/>
  <c i="1" r="BC55"/>
  <c i="2" r="F35"/>
  <c i="1" r="BB55"/>
  <c i="2" r="F34"/>
  <c i="1" r="BA55"/>
  <c i="3" r="F36"/>
  <c i="1" r="BC56"/>
  <c i="4" r="F34"/>
  <c i="1" r="BA57"/>
  <c i="2" r="J34"/>
  <c i="1" r="AW55"/>
  <c i="3" r="F34"/>
  <c i="1" r="BA56"/>
  <c i="4" r="F36"/>
  <c i="1" r="BC57"/>
  <c i="5" r="J34"/>
  <c i="1" r="AW58"/>
  <c i="3" r="J34"/>
  <c i="1" r="AW56"/>
  <c i="5" l="1" r="T86"/>
  <c r="T85"/>
  <c i="3" r="R85"/>
  <c i="4" r="T85"/>
  <c i="2" r="P319"/>
  <c i="4" r="P85"/>
  <c i="1" r="AU57"/>
  <c i="2" r="P98"/>
  <c r="P97"/>
  <c i="1" r="AU55"/>
  <c i="3" r="P85"/>
  <c i="1" r="AU56"/>
  <c i="2" r="BK98"/>
  <c r="T98"/>
  <c r="T97"/>
  <c i="6" r="BK84"/>
  <c r="J84"/>
  <c r="J60"/>
  <c i="3" r="T85"/>
  <c i="2" r="R319"/>
  <c i="4" r="R85"/>
  <c i="2" r="R98"/>
  <c r="J99"/>
  <c r="J61"/>
  <c i="6" r="J85"/>
  <c r="J61"/>
  <c i="2" r="BK319"/>
  <c r="J319"/>
  <c r="J66"/>
  <c i="4" r="BK85"/>
  <c r="J85"/>
  <c i="3" r="BK85"/>
  <c r="J85"/>
  <c i="5" r="BK86"/>
  <c r="BK85"/>
  <c r="J85"/>
  <c i="1" r="BB54"/>
  <c r="W31"/>
  <c i="2" r="J33"/>
  <c i="1" r="AV55"/>
  <c r="AT55"/>
  <c r="BC54"/>
  <c r="AY54"/>
  <c r="BA54"/>
  <c r="W30"/>
  <c i="5" r="F33"/>
  <c i="1" r="AZ58"/>
  <c i="4" r="F33"/>
  <c i="1" r="AZ57"/>
  <c i="3" r="J30"/>
  <c i="1" r="AG56"/>
  <c r="BD54"/>
  <c r="W33"/>
  <c i="2" r="F33"/>
  <c i="1" r="AZ55"/>
  <c i="4" r="J33"/>
  <c i="1" r="AV57"/>
  <c r="AT57"/>
  <c i="6" r="F33"/>
  <c i="1" r="AZ59"/>
  <c i="3" r="J33"/>
  <c i="1" r="AV56"/>
  <c r="AT56"/>
  <c i="6" r="J33"/>
  <c i="1" r="AV59"/>
  <c r="AT59"/>
  <c i="5" r="J33"/>
  <c i="1" r="AV58"/>
  <c r="AT58"/>
  <c i="3" r="F33"/>
  <c i="1" r="AZ56"/>
  <c i="4" r="J30"/>
  <c i="1" r="AG57"/>
  <c i="5" r="J30"/>
  <c i="1" r="AG58"/>
  <c i="2" l="1" r="R97"/>
  <c r="BK97"/>
  <c r="J97"/>
  <c i="4" r="J39"/>
  <c i="3" r="J39"/>
  <c i="5" r="J39"/>
  <c i="2" r="J98"/>
  <c r="J60"/>
  <c i="5" r="J59"/>
  <c r="J86"/>
  <c r="J60"/>
  <c i="6" r="BK83"/>
  <c r="J83"/>
  <c i="3" r="J59"/>
  <c i="4" r="J59"/>
  <c i="1" r="AN57"/>
  <c r="AN58"/>
  <c r="AN56"/>
  <c i="2" r="J30"/>
  <c i="1" r="AG55"/>
  <c r="AN55"/>
  <c r="AX54"/>
  <c r="AU54"/>
  <c r="AW54"/>
  <c r="AK30"/>
  <c i="6" r="J30"/>
  <c i="1" r="AG59"/>
  <c r="AN59"/>
  <c r="AZ54"/>
  <c r="AV54"/>
  <c r="AK29"/>
  <c r="W32"/>
  <c i="6" l="1" r="J39"/>
  <c i="2" r="J59"/>
  <c r="J39"/>
  <c i="6" r="J59"/>
  <c i="1" r="AG54"/>
  <c r="AK26"/>
  <c r="AK35"/>
  <c r="W29"/>
  <c r="AT54"/>
  <c l="1" r="AN54"/>
</calcChain>
</file>

<file path=xl/sharedStrings.xml><?xml version="1.0" encoding="utf-8"?>
<sst xmlns="http://schemas.openxmlformats.org/spreadsheetml/2006/main">
  <si>
    <t>Export Komplet</t>
  </si>
  <si>
    <t>VZ</t>
  </si>
  <si>
    <t>2.0</t>
  </si>
  <si>
    <t/>
  </si>
  <si>
    <t>False</t>
  </si>
  <si>
    <t>{4c822521-422d-4399-b57d-1a4458c38277}</t>
  </si>
  <si>
    <t xml:space="preserve">&gt;&gt;  skryté sloupce  &lt;&lt;</t>
  </si>
  <si>
    <t>0,01</t>
  </si>
  <si>
    <t>21</t>
  </si>
  <si>
    <t>15</t>
  </si>
  <si>
    <t>REKAPITULACE STAVBY</t>
  </si>
  <si>
    <t xml:space="preserve">v ---  níže se nacházejí doplnkové a pomocné údaje k sestavám  --- v</t>
  </si>
  <si>
    <t>Návod na vyplnění</t>
  </si>
  <si>
    <t>0,001</t>
  </si>
  <si>
    <t>Kód:</t>
  </si>
  <si>
    <t>20-1108</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</si>
  <si>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</si>
  <si>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</si>
  <si>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pokojů 14 a 15 penzionu Athéna v Nové Včelnici</t>
  </si>
  <si>
    <t>KSO:</t>
  </si>
  <si>
    <t>801 77 13</t>
  </si>
  <si>
    <t>CC-CZ:</t>
  </si>
  <si>
    <t>Místo:</t>
  </si>
  <si>
    <t>Nová Včelnice</t>
  </si>
  <si>
    <t>Datum:</t>
  </si>
  <si>
    <t>4. 11. 2020</t>
  </si>
  <si>
    <t>Zadavatel:</t>
  </si>
  <si>
    <t>IČ:</t>
  </si>
  <si>
    <t xml:space="preserve"> </t>
  </si>
  <si>
    <t>DIČ:</t>
  </si>
  <si>
    <t>Uchazeč:</t>
  </si>
  <si>
    <t>Vyplň údaj</t>
  </si>
  <si>
    <t>Projektant:</t>
  </si>
  <si>
    <t>Věra Davidová, Nová Včelnice</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</si>
  <si>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</si>
  <si>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</si>
  <si>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</si>
  <si>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</si>
  <si>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</si>
  <si>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</si>
  <si>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</si>
  <si>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</si>
  <si>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</si>
  <si>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</si>
  <si>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</si>
  <si>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</si>
  <si>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</si>
  <si>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</si>
  <si>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</si>
  <si>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</si>
  <si>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</si>
  <si>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</si>
  <si>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</si>
  <si>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</si>
  <si>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</si>
  <si>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</si>
  <si>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</si>
  <si>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</si>
  <si>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</si>
  <si>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</si>
  <si>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</si>
  <si>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</si>
  <si>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</si>
  <si>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</si>
  <si>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</si>
  <si>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</si>
  <si>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</si>
  <si>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</si>
  <si>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</si>
  <si>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</si>
  <si>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</si>
  <si>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</si>
  <si>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</si>
  <si>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</si>
  <si>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</si>
  <si>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</si>
  <si>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</si>
  <si>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</si>
  <si>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část</t>
  </si>
  <si>
    <t>STA</t>
  </si>
  <si>
    <t>1</t>
  </si>
  <si>
    <t>{99523031-1887-4ebf-b7cf-939f6b51e5a6}</t>
  </si>
  <si>
    <t>2</t>
  </si>
  <si>
    <t>02</t>
  </si>
  <si>
    <t>elektroinstalace</t>
  </si>
  <si>
    <t>{13b53669-68f6-41a6-ae8a-4db37c7a3cf1}</t>
  </si>
  <si>
    <t>03</t>
  </si>
  <si>
    <t>ústřední vytápění</t>
  </si>
  <si>
    <t>{507a0dbf-7470-4503-9581-3cef4fb3dd56}</t>
  </si>
  <si>
    <t>04</t>
  </si>
  <si>
    <t>zdravotní instalace</t>
  </si>
  <si>
    <t>{91484b69-f0aa-4ca8-8369-18488a848e90}</t>
  </si>
  <si>
    <t>VON</t>
  </si>
  <si>
    <t>vedlejší a ostatní náklady</t>
  </si>
  <si>
    <t>{dcfe3f40-1644-4208-8d24-637ead3aabba}</t>
  </si>
  <si>
    <t>KRYCÍ LIST SOUPISU PRACÍ</t>
  </si>
  <si>
    <t>Objekt:</t>
  </si>
  <si>
    <t>01 - stavební část</t>
  </si>
  <si>
    <t>REKAPITULACE ČLENĚNÍ SOUPISU PRACÍ</t>
  </si>
  <si>
    <t>Kód dílu - Popis</t>
  </si>
  <si>
    <t>Cena celkem [CZK]</t>
  </si>
  <si>
    <t>-1</t>
  </si>
  <si>
    <t>HSV - Práce a dodávky HSV</t>
  </si>
  <si>
    <t xml:space="preserve">    3 - Svislé a kompletní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</si>
  <si>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</si>
  <si>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</si>
  <si>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</si>
  <si>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</si>
  <si>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</si>
  <si>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</si>
  <si>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713 - Izolace tepelné</t>
  </si>
  <si>
    <t xml:space="preserve">    725 - Zdravotechnika - zařizovací předměty</t>
  </si>
  <si>
    <t xml:space="preserve">    727 - Zdravotechnika - požární ochrana</t>
  </si>
  <si>
    <t xml:space="preserve">    763 - Konstrukce suché výstavby</t>
  </si>
  <si>
    <t xml:space="preserve">    766 - Konstrukce truhlářské</t>
  </si>
  <si>
    <t xml:space="preserve">    771 - Podlahy z dlaždic</t>
  </si>
  <si>
    <t xml:space="preserve">    781 - Dokončovací práce - obklady</t>
  </si>
  <si>
    <t xml:space="preserve">    783 - Dokončovací práce - nátěry</t>
  </si>
  <si>
    <t xml:space="preserve">    784 - Dokončovací práce - malby a tapety</t>
  </si>
  <si>
    <t>HZS - Hodinové zúčtovací sazby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</si>
  <si>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</si>
  <si>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</si>
  <si>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</si>
  <si>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</si>
  <si>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</si>
  <si>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</si>
  <si>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</si>
  <si>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</si>
  <si>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</si>
  <si>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</si>
  <si>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</si>
  <si>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</si>
  <si>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</si>
  <si>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</si>
  <si>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</si>
  <si>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</si>
  <si>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3</t>
  </si>
  <si>
    <t>Svislé a kompletní konstrukce</t>
  </si>
  <si>
    <t>K</t>
  </si>
  <si>
    <t>317234410</t>
  </si>
  <si>
    <t>Vyzdívka mezi nosníky cihlami pálenými na maltu cementovou</t>
  </si>
  <si>
    <t>m3</t>
  </si>
  <si>
    <t>CS ÚRS 2020 02</t>
  </si>
  <si>
    <t>4</t>
  </si>
  <si>
    <t>-48542476</t>
  </si>
  <si>
    <t>PSC</t>
  </si>
  <si>
    <t xml:space="preserve">Poznámka k souboru cen:_x000d_
1. Cenu lze použít i pro nadezdívku nad nosníky pro jejich osazení (uklínování zdiva)._x000d_
2. Množství jednotek se určuje v m3 objemu vyzdívky jako součin světlosti neomítnutého otvoru; šířky (rovné tloušťce neomítnuté zdi zmenšené o tloušťku svislého plentování přírub) a výšky nosníku._x000d_
3. Plentování ocelových válcovaných nosníků jednostranné cihlami se oceňuje cenami 346 24-4381 až -4384, katalogu 801-1 Budovy a haly-zděné a monolitické._x000d_
</t>
  </si>
  <si>
    <t>VV</t>
  </si>
  <si>
    <t>1*0,1*0,15*2"výkres číslo 2</t>
  </si>
  <si>
    <t>317944321</t>
  </si>
  <si>
    <t>Válcované nosníky dodatečně osazované do připravených otvorů bez zazdění hlav do č. 12</t>
  </si>
  <si>
    <t>t</t>
  </si>
  <si>
    <t>360675274</t>
  </si>
  <si>
    <t xml:space="preserve">Poznámka k souboru cen:_x000d_
1. V cenách jsou zahrnuty náklady na dodávku a montáž válcovaných nosníků._x000d_
2. Ceny jsou určeny pouze pro ocenění konstrukce překladů nad otvory._x000d_
</t>
  </si>
  <si>
    <t>1*4*5,41*1,1*0,001</t>
  </si>
  <si>
    <t>6</t>
  </si>
  <si>
    <t>Úpravy povrchů, podlahy a osazování výplní</t>
  </si>
  <si>
    <t>612131101</t>
  </si>
  <si>
    <t>Podkladní a spojovací vrstva vnitřních omítaných ploch cementový postřik nanášený ručně celoplošně stěn</t>
  </si>
  <si>
    <t>m2</t>
  </si>
  <si>
    <t>565502099</t>
  </si>
  <si>
    <t>(1,698+1,44)*2*2,87-0,6*2</t>
  </si>
  <si>
    <t>(0,92+1,44)*2*2,87-0,6*2</t>
  </si>
  <si>
    <t>(1,73+1,44)*2*2,87-0,6*2</t>
  </si>
  <si>
    <t>(0,87+1,44)*2*2,87-0,6*2</t>
  </si>
  <si>
    <t>-0,87*0,82*2+(0,87+0,82*2)*0,15*2</t>
  </si>
  <si>
    <t>-0,58*0,55*2+(0,58+0,55*2)*0,15*2</t>
  </si>
  <si>
    <t>Součet"výkres číslo 2</t>
  </si>
  <si>
    <t>612131121</t>
  </si>
  <si>
    <t>Podkladní a spojovací vrstva vnitřních omítaných ploch penetrace akrylát-silikonová nanášená ručně stěn</t>
  </si>
  <si>
    <t>78217696</t>
  </si>
  <si>
    <t>(5,65+3,216+0,72)*2*2,77</t>
  </si>
  <si>
    <t>-0,8*2</t>
  </si>
  <si>
    <t>-1,76*1,43</t>
  </si>
  <si>
    <t>(2+1,68)*2*2,77</t>
  </si>
  <si>
    <t>-0,8*2*2</t>
  </si>
  <si>
    <t>-0,6*2*2</t>
  </si>
  <si>
    <t>(5,84+3,216+0,72)*2*2,77</t>
  </si>
  <si>
    <t>(1,97+1,68)*2*2,77</t>
  </si>
  <si>
    <t>5</t>
  </si>
  <si>
    <t>612311131</t>
  </si>
  <si>
    <t>Potažení vnitřních ploch štukem tloušťky do 3 mm svislých konstrukcí stěn</t>
  </si>
  <si>
    <t>212043610</t>
  </si>
  <si>
    <t>612321121</t>
  </si>
  <si>
    <t>Omítka vápenocementová vnitřních ploch nanášená ručně jednovrstvá, tloušťky do 10 mm hladká svislých konstrukcí stěn</t>
  </si>
  <si>
    <t>-1247866027</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</si>
  <si>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</si>
  <si>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(1,698+1,44)*2*2,3-0,6*2</t>
  </si>
  <si>
    <t>(0,92+1,44)*2*2,3-0,6*2</t>
  </si>
  <si>
    <t>(1,73+1,44)*2*2,3-0,6*2</t>
  </si>
  <si>
    <t>(0,87+1,44)*2*2,3-0,6*2</t>
  </si>
  <si>
    <t>Součet"výkres číslo 3</t>
  </si>
  <si>
    <t>7</t>
  </si>
  <si>
    <t>612321141</t>
  </si>
  <si>
    <t>Omítka vápenocementová vnitřních ploch nanášená ručně dvouvrstvá, tloušťky jádrové omítky do 10 mm a tloušťky štuku do 3 mm štuková svislých konstrukcí stěn</t>
  </si>
  <si>
    <t>1807953261</t>
  </si>
  <si>
    <t>(1,698+1,44)*2*0,6</t>
  </si>
  <si>
    <t>(0,92+1,44)*2*0,6</t>
  </si>
  <si>
    <t>(1,73+1,44)*2*0,6</t>
  </si>
  <si>
    <t>(0,87+1,44)*2*0,6</t>
  </si>
  <si>
    <t>8</t>
  </si>
  <si>
    <t>612321191</t>
  </si>
  <si>
    <t>Omítka vápenocementová vnitřních ploch nanášená ručně Příplatek k cenám za každých dalších i započatých 5 mm tloušťky omítky přes 10 mm stěn</t>
  </si>
  <si>
    <t>1079441878</t>
  </si>
  <si>
    <t>13,174+45,699"výkres číslo 3</t>
  </si>
  <si>
    <t>9</t>
  </si>
  <si>
    <t>612325301</t>
  </si>
  <si>
    <t>Vápenocementová omítka ostění nebo nadpraží hladká</t>
  </si>
  <si>
    <t>-519848747</t>
  </si>
  <si>
    <t xml:space="preserve">Poznámka k souboru cen:_x000d_
1. Ceny lze použít jen pro ocenění samostatně upravovaného ostění a nadpraží ( např. při dodatečné výměně oken nebo zárubní ) v šířce do 300 mm okolo upravovaného otvoru._x000d_
</t>
  </si>
  <si>
    <t>0,15*(2,2-1,43)*4</t>
  </si>
  <si>
    <t>0,15*(2,2-1,7)*4</t>
  </si>
  <si>
    <t>10</t>
  </si>
  <si>
    <t>612325302</t>
  </si>
  <si>
    <t>Vápenocementová omítka ostění nebo nadpraží štuková</t>
  </si>
  <si>
    <t>-1516124588</t>
  </si>
  <si>
    <t>(0,87+0,82*2)*0,15*2</t>
  </si>
  <si>
    <t>(0,58+0,55*2)*0,15*2</t>
  </si>
  <si>
    <t>-0,762</t>
  </si>
  <si>
    <t>11</t>
  </si>
  <si>
    <t>612325413</t>
  </si>
  <si>
    <t>Oprava vápenocementové omítky vnitřních ploch hladké, tloušťky do 20 mm stěn, v rozsahu opravované plochy přes 30 do 50%</t>
  </si>
  <si>
    <t>-1372553475</t>
  </si>
  <si>
    <t xml:space="preserve">Poznámka k souboru cen:_x000d_
1. Pro ocenění opravy omítek plochy do 1 m2 se použijí ceny souboru cen 61. 32-52.. Vápenocementová omítka jednotlivých malých ploch._x000d_
</t>
  </si>
  <si>
    <t>12</t>
  </si>
  <si>
    <t>612325453</t>
  </si>
  <si>
    <t>Oprava vápenocementové omítky vnitřních ploch Příplatek k cenám za každých dalších 10 mm tloušťky omítky stěn, v rozsahu opravované plochy přes 30 do 50%</t>
  </si>
  <si>
    <t>335371805</t>
  </si>
  <si>
    <t>13</t>
  </si>
  <si>
    <t>615142002</t>
  </si>
  <si>
    <t>Potažení vnitřních ploch pletivem v ploše nebo pruzích, na plném podkladu sklovláknitým provizorním přichycením nosníků</t>
  </si>
  <si>
    <t>220758180</t>
  </si>
  <si>
    <t xml:space="preserve">Poznámka k souboru cen:_x000d_
1. V cenách -2001 jsou započteny i náklady na tmel._x000d_
</t>
  </si>
  <si>
    <t>1*0,5*2"výkres číslo 2</t>
  </si>
  <si>
    <t>14</t>
  </si>
  <si>
    <t>619991011</t>
  </si>
  <si>
    <t>Zakrytí vnitřních ploch před znečištěním včetně pozdějšího odkrytí konstrukcí a prvků obalením fólií a přelepením páskou</t>
  </si>
  <si>
    <t>-2103357222</t>
  </si>
  <si>
    <t xml:space="preserve">Poznámka k souboru cen:_x000d_
1. U ceny -1011 se množství měrných jednotek určuje v m2 rozvinuté plochy jednotlivých konstrukcí a prvků._x000d_
2. Zakrytí výplní otvorů se oceňuje příslušnými cenami souboru cen 629 99-10.. Zakrytí vnějších ploch před znečištěním._x000d_
</t>
  </si>
  <si>
    <t>50"výkres číslo 2</t>
  </si>
  <si>
    <t>619995001</t>
  </si>
  <si>
    <t>Začištění omítek (s dodáním hmot) kolem oken, dveří, podlah, obkladů apod.</t>
  </si>
  <si>
    <t>m</t>
  </si>
  <si>
    <t>445650528</t>
  </si>
  <si>
    <t xml:space="preserve">Poznámka k souboru cen:_x000d_
1. Cenu -5001 lze použít pouze v případě provádění opravy nebo osazování nových oken, dveří, obkladů, podlah apod.; nelze ji použít v případech provádění opravy omítek nebo nové omítky v celé ploše._x000d_
</t>
  </si>
  <si>
    <t>(0,6+2*2)*2"výkres číslo 3</t>
  </si>
  <si>
    <t>16</t>
  </si>
  <si>
    <t>619996117</t>
  </si>
  <si>
    <t>Ochrana stavebních konstrukcí a samostatných prvků včetně pozdějšího odstranění obedněním z OSB desek podlahy</t>
  </si>
  <si>
    <t>-1872937456</t>
  </si>
  <si>
    <t xml:space="preserve">Poznámka k souboru cen:_x000d_
1. Množství měrných jednotek se určuje v m2 rozvinuté plochy._x000d_
</t>
  </si>
  <si>
    <t>60+3,3*2+16,9+17,6"výkres číslo 2</t>
  </si>
  <si>
    <t>17</t>
  </si>
  <si>
    <t>631311114</t>
  </si>
  <si>
    <t>Mazanina z betonu prostého bez zvýšených nároků na prostředí tl. přes 50 do 80 mm tř. C 16/20</t>
  </si>
  <si>
    <t>-489581092</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</si>
  <si>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</si>
  <si>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(1,25*2+2,55*2)*0,05"výkres číslo 3</t>
  </si>
  <si>
    <t>18</t>
  </si>
  <si>
    <t>631311115</t>
  </si>
  <si>
    <t>Mazanina z betonu prostého bez zvýšených nároků na prostředí tl. přes 50 do 80 mm tř. C 20/25</t>
  </si>
  <si>
    <t>-1287444830</t>
  </si>
  <si>
    <t>(1,25*2+2,55*2)*0,07"výkres číslo 3</t>
  </si>
  <si>
    <t>19</t>
  </si>
  <si>
    <t>631319011</t>
  </si>
  <si>
    <t>Příplatek k cenám mazanin za úpravu povrchu mazaniny přehlazením, mazanina tl. přes 50 do 80 mm</t>
  </si>
  <si>
    <t>-1702647338</t>
  </si>
  <si>
    <t xml:space="preserve">Poznámka k souboru cen:_x000d_
1. Ceny -9011 až -9023 lze použít pro mazaniny min. tř. C 8/10._x000d_
2. V cenách -9011 až -9023 jsou započteny i náklady za přehlazení povrchu mazaniny ocelovým hladítkem._x000d_
3. Ceny -9171 až -9175 lze také použít, bude-li do mazaniny vkládána druhá vrstva výztuže nad sebou oddělená vrstvou betonové směsi, kdy se oceňuje druhé stržení povrchu latí rovněž výměrou (m3) celkové tloušťky tří vrstev mazaniny._x000d_
</t>
  </si>
  <si>
    <t>20</t>
  </si>
  <si>
    <t>631319171</t>
  </si>
  <si>
    <t>Příplatek k cenám mazanin za stržení povrchu spodní vrstvy mazaniny latí před vložením výztuže nebo pletiva pro tl. obou vrstev mazaniny přes 50 do 80 mm</t>
  </si>
  <si>
    <t>77961785</t>
  </si>
  <si>
    <t>0,38+0,532"položky dílu 6</t>
  </si>
  <si>
    <t>631319195</t>
  </si>
  <si>
    <t>Příplatek k cenám mazanin za malou plochu do 5 m2 jednotlivě mazanina tl. přes 50 do 80 mm</t>
  </si>
  <si>
    <t>-684704163</t>
  </si>
  <si>
    <t>22</t>
  </si>
  <si>
    <t>631362021</t>
  </si>
  <si>
    <t>Výztuž mazanin ze svařovaných sítí z drátů typu KARI</t>
  </si>
  <si>
    <t>-1511141546</t>
  </si>
  <si>
    <t xml:space="preserve">Poznámka k souboru cen:_x000d_
1. Betonová podezdívek příček se oceňuje položkou 278 36-1111 souboru cen 278 36-11.1 - Výztuž základu (podezdívky) betonového_x000d_
</t>
  </si>
  <si>
    <t>(1,25*2+2,55*2)*2*3,033*1,25*0,001"výkres číslo 3</t>
  </si>
  <si>
    <t>23</t>
  </si>
  <si>
    <t>642944121</t>
  </si>
  <si>
    <t>Osazení ocelových dveřních zárubní lisovaných nebo z úhelníků dodatečně s vybetonováním prahu, plochy do 2,5 m2</t>
  </si>
  <si>
    <t>kus</t>
  </si>
  <si>
    <t>-87618231</t>
  </si>
  <si>
    <t xml:space="preserve">Poznámka k souboru cen:_x000d_
1. V cenách nejsou započteny náklady na dodání zárubní, tyto se oceňují ve specifikaci._x000d_
</t>
  </si>
  <si>
    <t>2"výkres číslo 3</t>
  </si>
  <si>
    <t>24</t>
  </si>
  <si>
    <t>M</t>
  </si>
  <si>
    <t>55331485</t>
  </si>
  <si>
    <t>zárubeň jednokřídlá ocelová pro zdění tl stěny 110-150mm rozměru 600/1970, 2100mm</t>
  </si>
  <si>
    <t>1803721333</t>
  </si>
  <si>
    <t>Ostatní konstrukce a práce, bourání</t>
  </si>
  <si>
    <t>25</t>
  </si>
  <si>
    <t>949101111</t>
  </si>
  <si>
    <t>Lešení pomocné pracovní pro objekty pozemních staveb pro zatížení do 150 kg/m2, o výšce lešeňové podlahy do 1,9 m</t>
  </si>
  <si>
    <t>-11473812</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</si>
  <si>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</si>
  <si>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24+24,7+25,38"výkres číslo 3</t>
  </si>
  <si>
    <t>26</t>
  </si>
  <si>
    <t>952901111</t>
  </si>
  <si>
    <t>Vyčištění budov nebo objektů před předáním do užívání budov bytové nebo občanské výstavby, světlé výšky podlaží do 4 m</t>
  </si>
  <si>
    <t>691638492</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</si>
  <si>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</si>
  <si>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24+24,7+25,38+30"výkres číslo 3</t>
  </si>
  <si>
    <t>27</t>
  </si>
  <si>
    <t>953942859</t>
  </si>
  <si>
    <t>Osazování zařízení autonomní detekce a signalizace</t>
  </si>
  <si>
    <t>830183233</t>
  </si>
  <si>
    <t xml:space="preserve">Poznámka k souboru cen:_x000d_
1. V cenách nejsou započteny náklady na dodávku kovových předmětů; tyto se oceňují ve specifikaci. Ztratné se nestanoví._x000d_
2. Cenu -2841 lze použít pro osazení rámu pod pružinový (roštový) ocelový základ např. domovních praček, odstředivek, ždímaček, motorových zařízení, ventilátorů apod._x000d_
3. Cena -2851 je určena pro zednické osazení zábradlí ze samostatných dílů nevyžadující samostatnou montáž._x000d_
4. Ceny platí za každé zalití._x000d_
</t>
  </si>
  <si>
    <t>3"výkres číslo 3</t>
  </si>
  <si>
    <t>28</t>
  </si>
  <si>
    <t>40483010</t>
  </si>
  <si>
    <t>detektor kouře a teploty kombinovaný bezdrátový</t>
  </si>
  <si>
    <t>-962718642</t>
  </si>
  <si>
    <t>29</t>
  </si>
  <si>
    <t>965041431</t>
  </si>
  <si>
    <t>Bourání mazanin škvárobetonových tl. přes 100 mm, plochy do 4 m2</t>
  </si>
  <si>
    <t>1277868723</t>
  </si>
  <si>
    <t>(1,25*2+2,55*2)*0,185"výkres číslo 2</t>
  </si>
  <si>
    <t>30</t>
  </si>
  <si>
    <t>965042131</t>
  </si>
  <si>
    <t>Bourání mazanin betonových nebo z litého asfaltu tl. do 100 mm, plochy do 4 m2</t>
  </si>
  <si>
    <t>-1067636774</t>
  </si>
  <si>
    <t>(1,25*2+2,55*2)*0,04"výkres číslo 2</t>
  </si>
  <si>
    <t>31</t>
  </si>
  <si>
    <t>965081213</t>
  </si>
  <si>
    <t>Bourání podlah z dlaždic bez podkladního lože nebo mazaniny, s jakoukoliv výplní spár keramických nebo xylolitových tl. do 10 mm, plochy přes 1 m2</t>
  </si>
  <si>
    <t>-2000049921</t>
  </si>
  <si>
    <t xml:space="preserve">Poznámka k souboru cen:_x000d_
1. Odsekání soklíků se oceňuje cenami souboru cen 965 08._x000d_
</t>
  </si>
  <si>
    <t>1,25+2,55+1,25+2,55"výkres číslo 2</t>
  </si>
  <si>
    <t>32</t>
  </si>
  <si>
    <t>968072455</t>
  </si>
  <si>
    <t>Vybourání kovových rámů oken s křídly, dveřních zárubní, vrat, stěn, ostění nebo obkladů dveřních zárubní, plochy do 2 m2</t>
  </si>
  <si>
    <t>105202682</t>
  </si>
  <si>
    <t xml:space="preserve">Poznámka k souboru cen:_x000d_
1. V cenách -2244 až -2559 jsou započteny i náklady na vyvěšení křídel._x000d_
2. Cenou -2641 se oceňuje i vybourání nosné ocelové konstrukce pro sádrokartonové příčky._x000d_
</t>
  </si>
  <si>
    <t>0,6*2*2"výkres číslo 2</t>
  </si>
  <si>
    <t>33</t>
  </si>
  <si>
    <t>974031664</t>
  </si>
  <si>
    <t>Vysekání rýh ve zdivu cihelném na maltu vápennou nebo vápenocementovou pro vtahování nosníků do zdí, před vybouráním otvoru do hl. 150 mm, při v. nosníku do 150 mm</t>
  </si>
  <si>
    <t>-1171169558</t>
  </si>
  <si>
    <t>1*2"výkres číslo 2</t>
  </si>
  <si>
    <t>34</t>
  </si>
  <si>
    <t>978013161</t>
  </si>
  <si>
    <t>Otlučení vápenných nebo vápenocementových omítek vnitřních ploch stěn s vyškrabáním spar, s očištěním zdiva, v rozsahu přes 30 do 50 %</t>
  </si>
  <si>
    <t>-740137390</t>
  </si>
  <si>
    <t xml:space="preserve">Poznámka k souboru cen:_x000d_
1. Položky lze použít i pro ocenění otlučení sádrových, hliněných apod. vnitřních omítek._x000d_
</t>
  </si>
  <si>
    <t>35</t>
  </si>
  <si>
    <t>978013191</t>
  </si>
  <si>
    <t>Otlučení vápenných nebo vápenocementových omítek vnitřních ploch stěn s vyškrabáním spar, s očištěním zdiva, v rozsahu přes 50 do 100 %</t>
  </si>
  <si>
    <t>100850552</t>
  </si>
  <si>
    <t>(1,698+1,44)*2*2,77-0,6*2</t>
  </si>
  <si>
    <t>(0,92+1,44)*2*2,77-0,6*2</t>
  </si>
  <si>
    <t>(1,73+1,44)*2*2,77-0,6*2</t>
  </si>
  <si>
    <t>(0,87+1,44)*2*2,77-0,6*2</t>
  </si>
  <si>
    <t>36</t>
  </si>
  <si>
    <t>978035117</t>
  </si>
  <si>
    <t>Odstranění tenkovrstvých omítek nebo štuku tloušťky do 2 mm obroušením, rozsahu přes 50 do 100%</t>
  </si>
  <si>
    <t>1830868547</t>
  </si>
  <si>
    <t>37</t>
  </si>
  <si>
    <t>978059541</t>
  </si>
  <si>
    <t>Odsekání obkladů stěn včetně otlučení podkladní omítky až na zdivo z obkládaček vnitřních, z jakýchkoliv materiálů, plochy přes 1 m2</t>
  </si>
  <si>
    <t>-494629435</t>
  </si>
  <si>
    <t>(1,698+1,44)*2*1,8-0,6*1,8</t>
  </si>
  <si>
    <t>(0,92+1,44)*2*1,8-0,6*1,8</t>
  </si>
  <si>
    <t>(1,73+1,44)*2*1,8-0,6*1,8</t>
  </si>
  <si>
    <t>(0,87+1,44)*2*1,8-0,6*1,8</t>
  </si>
  <si>
    <t>38</t>
  </si>
  <si>
    <t>988801001</t>
  </si>
  <si>
    <t>Demontáž a likvidace infrazářiče</t>
  </si>
  <si>
    <t>-1470333153</t>
  </si>
  <si>
    <t>2"výkres číslo 2</t>
  </si>
  <si>
    <t>39</t>
  </si>
  <si>
    <t>988801002</t>
  </si>
  <si>
    <t>Demontáž a likvidace garnýže</t>
  </si>
  <si>
    <t>-277753148</t>
  </si>
  <si>
    <t>3"výkres číslo 2</t>
  </si>
  <si>
    <t>997</t>
  </si>
  <si>
    <t>Přesun sutě</t>
  </si>
  <si>
    <t>40</t>
  </si>
  <si>
    <t>997013211</t>
  </si>
  <si>
    <t>Vnitrostaveništní doprava suti a vybouraných hmot vodorovně do 50 m svisle ručně pro budovy a haly výšky do 6 m</t>
  </si>
  <si>
    <t>1178184751</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</si>
  <si>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</si>
  <si>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41</t>
  </si>
  <si>
    <t>997013509</t>
  </si>
  <si>
    <t>Odvoz suti a vybouraných hmot na skládku nebo meziskládku se složením, na vzdálenost Příplatek k ceně za každý další i započatý 1 km přes 1 km</t>
  </si>
  <si>
    <t>-805940008</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</si>
  <si>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</si>
  <si>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13,872*18 'Přepočtené koeficientem množství</t>
  </si>
  <si>
    <t>42</t>
  </si>
  <si>
    <t>997013511</t>
  </si>
  <si>
    <t>Odvoz suti a vybouraných hmot z meziskládky na skládku s naložením a se složením, na vzdálenost do 1 km</t>
  </si>
  <si>
    <t>2030216</t>
  </si>
  <si>
    <t xml:space="preserve">Poznámka k souboru cen:_x000d_
1. Délka odvozu suti je vzdálenost od místa naložení suti na dopravní prostředek na meziskládce až po místo složení na určené skládce._x000d_
2. V ceně jsou započteny i náklady na naložení suti na dopravní prostředek a její složení na skládku._x000d_
3. Cena je určena pro odvoz suti na skládku jakýmkoliv způsobem silniční dopravy (i prostřednictvím kontejnerů)._x000d_
4. Příplatek k ceně za každý další i započatý 1 km přes 1 km se oceňuje cenou 997 01-3509._x000d_
</t>
  </si>
  <si>
    <t>43</t>
  </si>
  <si>
    <t>997013601</t>
  </si>
  <si>
    <t>Poplatek za uložení stavebního odpadu na skládce (skládkovné) z prostého betonu zatříděného do Katalogu odpadů pod kódem 17 01 01</t>
  </si>
  <si>
    <t>-2126501309</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</si>
  <si>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</si>
  <si>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2,25+0,669</t>
  </si>
  <si>
    <t>44</t>
  </si>
  <si>
    <t>997013603</t>
  </si>
  <si>
    <t>Poplatek za uložení stavebního odpadu na skládce (skládkovné) cihelného zatříděného do Katalogu odpadů pod kódem 17 01 02</t>
  </si>
  <si>
    <t>-176790499</t>
  </si>
  <si>
    <t>0,084+2,569+2,54+0,334</t>
  </si>
  <si>
    <t>45</t>
  </si>
  <si>
    <t>997013607</t>
  </si>
  <si>
    <t>Poplatek za uložení stavebního odpadu na skládce (skládkovné) z tašek a keramických výrobků zatříděného do Katalogu odpadů pod kódem 17 01 03</t>
  </si>
  <si>
    <t>1054701968</t>
  </si>
  <si>
    <t>0,266+2,394</t>
  </si>
  <si>
    <t>46</t>
  </si>
  <si>
    <t>997013631</t>
  </si>
  <si>
    <t>Poplatek za uložení stavebního odpadu na skládce (skládkovné) směsného stavebního a demoličního zatříděného do Katalogu odpadů pod kódem 17 09 04</t>
  </si>
  <si>
    <t>-2027170860</t>
  </si>
  <si>
    <t>13,872-2,919-5,527-2,66-0,061</t>
  </si>
  <si>
    <t>47</t>
  </si>
  <si>
    <t>997013645</t>
  </si>
  <si>
    <t>Poplatek za uložení stavebního odpadu na skládce (skládkovné) asfaltového bez obsahu dehtu zatříděného do Katalogu odpadů pod kódem 17 03 02</t>
  </si>
  <si>
    <t>-1809658587</t>
  </si>
  <si>
    <t>998</t>
  </si>
  <si>
    <t>Přesun hmot</t>
  </si>
  <si>
    <t>48</t>
  </si>
  <si>
    <t>998018001</t>
  </si>
  <si>
    <t>Přesun hmot pro budovy občanské výstavby, bydlení, výrobu a služby ruční - bez užití mechanizace vodorovná dopravní vzdálenost do 100 m pro budovy s jakoukoliv nosnou konstrukcí výšky do 6 m</t>
  </si>
  <si>
    <t>-2144632813</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</si>
  <si>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</si>
  <si>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</si>
  <si>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</si>
  <si>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</si>
  <si>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</si>
  <si>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49</t>
  </si>
  <si>
    <t>711111001</t>
  </si>
  <si>
    <t>Provedení izolace proti zemní vlhkosti natěradly a tmely za studena na ploše vodorovné V nátěrem penetračním</t>
  </si>
  <si>
    <t>782543129</t>
  </si>
  <si>
    <t xml:space="preserve">Poznámka k souboru cen:_x000d_
1. Izolace plochy jednotlivě do 10 m2 se oceňují skladebně cenou příslušné izolace a cenou 711 19-9095 Příplatek za plochu do 10 m2._x000d_
</t>
  </si>
  <si>
    <t>1,25*2+2,55*2"výkres číslo 3</t>
  </si>
  <si>
    <t>50</t>
  </si>
  <si>
    <t>11163150</t>
  </si>
  <si>
    <t>lak penetrační asfaltový</t>
  </si>
  <si>
    <t>2121251254</t>
  </si>
  <si>
    <t>7,6*0,0003 'Přepočtené koeficientem množství</t>
  </si>
  <si>
    <t>51</t>
  </si>
  <si>
    <t>711112001</t>
  </si>
  <si>
    <t>Provedení izolace proti zemní vlhkosti natěradly a tmely za studena na ploše svislé S nátěrem penetračním</t>
  </si>
  <si>
    <t>-1881724454</t>
  </si>
  <si>
    <t>(1,44+1,698)*2*0,25</t>
  </si>
  <si>
    <t>(0,92+1,44)*2*0,25</t>
  </si>
  <si>
    <t>(1,44+1,73)*2*0,25</t>
  </si>
  <si>
    <t>(0,87+1,44)*2*0,25</t>
  </si>
  <si>
    <t>52</t>
  </si>
  <si>
    <t>1879550124</t>
  </si>
  <si>
    <t>5,489*0,00035 'Přepočtené koeficientem množství</t>
  </si>
  <si>
    <t>53</t>
  </si>
  <si>
    <t>711131811</t>
  </si>
  <si>
    <t>Odstranění izolace proti zemní vlhkosti na ploše vodorovné V</t>
  </si>
  <si>
    <t>-1157590060</t>
  </si>
  <si>
    <t xml:space="preserve">Poznámka k souboru cen:_x000d_
1. Ceny se používají pro odstranění hydroizolačních pásů a folií bez rozlišení tloušťky a počtu vrstev._x000d_
</t>
  </si>
  <si>
    <t>(1,25*2+2,55*2)*2"výkres číslo 2</t>
  </si>
  <si>
    <t>54</t>
  </si>
  <si>
    <t>711141559</t>
  </si>
  <si>
    <t>Provedení izolace proti zemní vlhkosti pásy přitavením NAIP na ploše vodorovné V</t>
  </si>
  <si>
    <t>1606944217</t>
  </si>
  <si>
    <t xml:space="preserve">Poznámka k souboru cen:_x000d_
1. Izolace plochy jednotlivě do 10 m2 se oceňují skladebně cenou příslušné izolace a cenou 711 19-9097 Příplatek za plochu do 10 m2._x000d_
</t>
  </si>
  <si>
    <t>55</t>
  </si>
  <si>
    <t>62833158</t>
  </si>
  <si>
    <t>pás asfaltový natavitelný oxidovaný tl 4,0mm typu G200 S40 s vložkou ze skleněné tkaniny, s jemnozrnným minerálním posypem</t>
  </si>
  <si>
    <t>-1087206195</t>
  </si>
  <si>
    <t>7,6*1,15 'Přepočtené koeficientem množství</t>
  </si>
  <si>
    <t>56</t>
  </si>
  <si>
    <t>711142559</t>
  </si>
  <si>
    <t>Provedení izolace proti zemní vlhkosti pásy přitavením NAIP na ploše svislé S</t>
  </si>
  <si>
    <t>-512958083</t>
  </si>
  <si>
    <t>57</t>
  </si>
  <si>
    <t>994759425</t>
  </si>
  <si>
    <t>5,489*1,2 'Přepočtené koeficientem množství</t>
  </si>
  <si>
    <t>58</t>
  </si>
  <si>
    <t>711199095</t>
  </si>
  <si>
    <t>Příplatek k cenám provedení izolace proti zemní vlhkosti za plochu do 10 m2 natěradly za studena nebo za horka</t>
  </si>
  <si>
    <t>-626203622</t>
  </si>
  <si>
    <t xml:space="preserve">Poznámka k souboru cen:_x000d_
1. Cenami lze oceňovat jen tehdy, nepřesáhne-li součet souvislé plochy vodorovné a svislé izolační vrstvy 10 m2._x000d_
</t>
  </si>
  <si>
    <t>7,6+5,489"položky dílu 711</t>
  </si>
  <si>
    <t>59</t>
  </si>
  <si>
    <t>711199097</t>
  </si>
  <si>
    <t>Příplatek k cenám provedení izolace proti zemní vlhkosti za plochu do 10 m2 pásy přitavením NAIP nebo termoplasty</t>
  </si>
  <si>
    <t>850497990</t>
  </si>
  <si>
    <t>60</t>
  </si>
  <si>
    <t>998711101</t>
  </si>
  <si>
    <t>Přesun hmot pro izolace proti vodě, vlhkosti a plynům stanovený z hmotnosti přesunovaného materiálu vodorovná dopravní vzdálenost do 50 m v objektech výšky do 6 m</t>
  </si>
  <si>
    <t>-116782179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</si>
  <si>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</si>
  <si>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61</t>
  </si>
  <si>
    <t>998711181</t>
  </si>
  <si>
    <t>Přesun hmot pro izolace proti vodě, vlhkosti a plynům stanovený z hmotnosti přesunovaného materiálu Příplatek k cenám za přesun prováděný bez použití mechanizace pro jakoukoliv výšku objektu</t>
  </si>
  <si>
    <t>1317259396</t>
  </si>
  <si>
    <t>713</t>
  </si>
  <si>
    <t>Izolace tepelné</t>
  </si>
  <si>
    <t>62</t>
  </si>
  <si>
    <t>713121121</t>
  </si>
  <si>
    <t>Montáž tepelné izolace podlah rohožemi, pásy, deskami, dílci, bloky (izolační materiál ve specifikaci) kladenými volně dvouvrstvá</t>
  </si>
  <si>
    <t>-7925622</t>
  </si>
  <si>
    <t xml:space="preserve">Poznámka k souboru cen:_x000d_
1. Množství tepelné izolace podlah okrajovými pásky k ceně -1211 se určuje v m projektované délky obložení (bez přesahů) na obvodu podlahy._x000d_
</t>
  </si>
  <si>
    <t>63</t>
  </si>
  <si>
    <t>28372305</t>
  </si>
  <si>
    <t>deska EPS 100 do plochých střech a podlah λ=0,037 tl 50mm</t>
  </si>
  <si>
    <t>-2003887704</t>
  </si>
  <si>
    <t>7,6*2,04 'Přepočtené koeficientem množství</t>
  </si>
  <si>
    <t>64</t>
  </si>
  <si>
    <t>713191132</t>
  </si>
  <si>
    <t>Montáž tepelné izolace stavebních konstrukcí - doplňky a konstrukční součásti podlah, stropů vrchem nebo střech překrytím fólií separační z PE</t>
  </si>
  <si>
    <t>-1554373238</t>
  </si>
  <si>
    <t>65</t>
  </si>
  <si>
    <t>28329042</t>
  </si>
  <si>
    <t>fólie PE separační či ochranná tl 0,2mm</t>
  </si>
  <si>
    <t>1300742106</t>
  </si>
  <si>
    <t>7,6*1,1 'Přepočtené koeficientem množství</t>
  </si>
  <si>
    <t>66</t>
  </si>
  <si>
    <t>998713101</t>
  </si>
  <si>
    <t>Přesun hmot pro izolace tepelné stanovený z hmotnosti přesunovaného materiálu vodorovná dopravní vzdálenost do 50 m v objektech výšky do 6 m</t>
  </si>
  <si>
    <t>-401173420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</si>
  <si>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</si>
  <si>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67</t>
  </si>
  <si>
    <t>998713181</t>
  </si>
  <si>
    <t>Přesun hmot pro izolace tepelné stanovený z hmotnosti přesunovaného materiálu Příplatek k cenám za přesun prováděný bez použití mechanizace pro jakoukoliv výšku objektu</t>
  </si>
  <si>
    <t>2103021195</t>
  </si>
  <si>
    <t>725</t>
  </si>
  <si>
    <t>Zdravotechnika - zařizovací předměty</t>
  </si>
  <si>
    <t>68</t>
  </si>
  <si>
    <t>725291641</t>
  </si>
  <si>
    <t>Doplňky zařízení koupelen a záchodů nerezové madlo sprchové 750 x 450 mm</t>
  </si>
  <si>
    <t>soubor</t>
  </si>
  <si>
    <t>-2108933006</t>
  </si>
  <si>
    <t>69</t>
  </si>
  <si>
    <t>725291645</t>
  </si>
  <si>
    <t>Doplňky zařízení koupelen a záchodů nerezové držák na WC štětku včetně štětky</t>
  </si>
  <si>
    <t>-449127818</t>
  </si>
  <si>
    <t>70</t>
  </si>
  <si>
    <t>725291646</t>
  </si>
  <si>
    <t>Doplňky zařízení koupelen a záchodů nerezové držák na toalpap</t>
  </si>
  <si>
    <t>-383757593</t>
  </si>
  <si>
    <t>71</t>
  </si>
  <si>
    <t>725291647</t>
  </si>
  <si>
    <t>Doplňky zařízení koupelen a záchodů nerezové drátěná polička do sprchy</t>
  </si>
  <si>
    <t>1193864378</t>
  </si>
  <si>
    <t>72</t>
  </si>
  <si>
    <t>725291648</t>
  </si>
  <si>
    <t>Doplňky zařízení koupelen a záchodů zrcadlo 400 x 600mm v nerezovém rámečku</t>
  </si>
  <si>
    <t>-306733253</t>
  </si>
  <si>
    <t>2,000"výkres číslo 3</t>
  </si>
  <si>
    <t>73</t>
  </si>
  <si>
    <t>725291649</t>
  </si>
  <si>
    <t>Doplňky zařízení koupelen a záchodů nerezové háčky na ručníky 3x</t>
  </si>
  <si>
    <t>722548375</t>
  </si>
  <si>
    <t>4"výkres číslo 3</t>
  </si>
  <si>
    <t>74</t>
  </si>
  <si>
    <t>725291650</t>
  </si>
  <si>
    <t>Doplňky zařízení koupelen a záchodů police na oděvy</t>
  </si>
  <si>
    <t>-525723303</t>
  </si>
  <si>
    <t>75</t>
  </si>
  <si>
    <t>998725101</t>
  </si>
  <si>
    <t>Přesun hmot pro zařizovací předměty stanovený z hmotnosti přesunovaného materiálu vodorovná dopravní vzdálenost do 50 m v objektech výšky do 6 m</t>
  </si>
  <si>
    <t>-139246743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</si>
  <si>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</si>
  <si>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76</t>
  </si>
  <si>
    <t>998725181</t>
  </si>
  <si>
    <t>Přesun hmot pro zařizovací předměty stanovený z hmotnosti přesunovaného materiálu Příplatek k cenám za přesun prováděný bez použití mechanizace pro jakoukoliv výšku objektu</t>
  </si>
  <si>
    <t>2088228255</t>
  </si>
  <si>
    <t>727</t>
  </si>
  <si>
    <t>Zdravotechnika - požární ochrana</t>
  </si>
  <si>
    <t>77</t>
  </si>
  <si>
    <t>727101501</t>
  </si>
  <si>
    <t>Požární ucpávky stropem: 4x vodoinstalace, 4x kanalizace</t>
  </si>
  <si>
    <t>1226381377</t>
  </si>
  <si>
    <t>763</t>
  </si>
  <si>
    <t>Konstrukce suché výstavby</t>
  </si>
  <si>
    <t>78</t>
  </si>
  <si>
    <t>763131432</t>
  </si>
  <si>
    <t>Podhled ze sádrokartonových desek dvouvrstvá zavěšená spodní konstrukce z ocelových profilů CD, UD jednoduše opláštěná deskou protipožární DF, tl. 15 mm, bez izolace, REI do 90</t>
  </si>
  <si>
    <t>89897891</t>
  </si>
  <si>
    <t xml:space="preserve">Poznámka k souboru cen:_x000d_
1. V cenách jsou započteny i náklady na tmelení a výztužnou pásku._x000d_
2. V cenách nejsou započteny náklady na základní penetrační nátěr; tyto se oceňují cenou -1714._x000d_
3. Ceny -1612 až -1613 Montáž nosné konstrukce je stanoveny pro m2 plochy podhledu._x000d_
4. Vcenách -2612 a -2613 nejsou započteny náklady na profily; tyto se oceňují ve specifikaci._x000d_
5. V cenách -1621 až -1624 Montáž desek nejsou započteny náklady na desky; tato dodávka se oceňuje ve specifikaci._x000d_
6. V ceně -1763 Příplatek za průhyb nosného stropu přes 20 mm je započtena pouze montáž, atypický profil se oceňuje individuálně ve specifikaci._x000d_
</t>
  </si>
  <si>
    <t>3,3+16,9+3,3+17,6"výkres číslo 3</t>
  </si>
  <si>
    <t>79</t>
  </si>
  <si>
    <t>763131471</t>
  </si>
  <si>
    <t>Podhled ze sádrokartonových desek dvouvrstvá zavěšená spodní konstrukce z ocelových profilů CD, UD jednoduše opláštěná deskou impregnovanou protipožární DFH2, tl. 12,5 mm, bez izolace, REI do 90</t>
  </si>
  <si>
    <t>1880734921</t>
  </si>
  <si>
    <t>80</t>
  </si>
  <si>
    <t>763131714</t>
  </si>
  <si>
    <t>Podhled ze sádrokartonových desek ostatní práce a konstrukce na podhledech ze sádrokartonových desek základní penetrační nátěr</t>
  </si>
  <si>
    <t>-694431081</t>
  </si>
  <si>
    <t>Součet</t>
  </si>
  <si>
    <t>81</t>
  </si>
  <si>
    <t>763131721</t>
  </si>
  <si>
    <t>Podhled ze sádrokartonových desek ostatní práce a konstrukce na podhledech ze sádrokartonových desek skokové změny výšky podhledu do 0,5 m</t>
  </si>
  <si>
    <t>-141087156</t>
  </si>
  <si>
    <t>4,9+1,698+0,92+5,08+1,73+0,87"výkres číslo 3</t>
  </si>
  <si>
    <t>82</t>
  </si>
  <si>
    <t>763131751</t>
  </si>
  <si>
    <t>Podhled ze sádrokartonových desek ostatní práce a konstrukce na podhledech ze sádrokartonových desek montáž parotěsné zábrany</t>
  </si>
  <si>
    <t>739022365</t>
  </si>
  <si>
    <t>41,1+7,6+15,198*0,15"výkres číslo 3</t>
  </si>
  <si>
    <t>83</t>
  </si>
  <si>
    <t>28329282</t>
  </si>
  <si>
    <t>fólie PE vyztužená Al vrstvou pro parotěsnou vrstvu 170g/m2</t>
  </si>
  <si>
    <t>-637402392</t>
  </si>
  <si>
    <t>50,98*1,1 'Přepočtené koeficientem množství</t>
  </si>
  <si>
    <t>84</t>
  </si>
  <si>
    <t>28329291</t>
  </si>
  <si>
    <t>páska spojovací butylkaučuková oboustranně lepící parotěsných folií š 15mm</t>
  </si>
  <si>
    <t>1512890772</t>
  </si>
  <si>
    <t>85</t>
  </si>
  <si>
    <t>28329302</t>
  </si>
  <si>
    <t>páska těsnící jednostranně lepící pěnová pro napojení parotěsných folií na navazující konstrukce š 15mm</t>
  </si>
  <si>
    <t>230565172</t>
  </si>
  <si>
    <t>(5,65+0,72+3,216)*2</t>
  </si>
  <si>
    <t>(2+1,68)*2</t>
  </si>
  <si>
    <t>(1,698+1,44)*2</t>
  </si>
  <si>
    <t>(0,92+1,44)*2</t>
  </si>
  <si>
    <t>(5,84+0,72+3,216)*2</t>
  </si>
  <si>
    <t>(1,73+1,44)*2</t>
  </si>
  <si>
    <t>(0,87+1,44)*2</t>
  </si>
  <si>
    <t>(1,97+1,68)*2</t>
  </si>
  <si>
    <t>75,34*1,1 'Přepočtené koeficientem množství</t>
  </si>
  <si>
    <t>86</t>
  </si>
  <si>
    <t>763131752</t>
  </si>
  <si>
    <t>Podhled ze sádrokartonových desek ostatní práce a konstrukce na podhledech ze sádrokartonových desek montáž jedné vrstvy tepelné izolace</t>
  </si>
  <si>
    <t>-389761296</t>
  </si>
  <si>
    <t>87</t>
  </si>
  <si>
    <t>63153712</t>
  </si>
  <si>
    <t>deska tepelně izolační minerální univerzální λ=0,036-0,037 tl 150mm</t>
  </si>
  <si>
    <t>1174731463</t>
  </si>
  <si>
    <t>48,7*1,02 'Přepočtené koeficientem množství</t>
  </si>
  <si>
    <t>88</t>
  </si>
  <si>
    <t>763131761</t>
  </si>
  <si>
    <t>Podhled ze sádrokartonových desek Příplatek k cenám za plochu do 3 m2 jednotlivě</t>
  </si>
  <si>
    <t>1532530558</t>
  </si>
  <si>
    <t>89</t>
  </si>
  <si>
    <t>998763301</t>
  </si>
  <si>
    <t>Přesun hmot pro konstrukce montované z desek sádrokartonových, sádrovláknitých, cementovláknitých nebo cementových stanovený z hmotnosti přesunovaného materiálu vodorovná dopravní vzdálenost do 50 m v objektech výšky do 6 m</t>
  </si>
  <si>
    <t>-325862799</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</si>
  <si>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</si>
  <si>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90</t>
  </si>
  <si>
    <t>998763381</t>
  </si>
  <si>
    <t>Přesun hmot pro konstrukce montované z desek sádrokartonových, sádrovláknitých, cementovláknitých nebo cementových Příplatek k cenám za přesun prováděný bez použití mechanizace pro jakoukoliv výšku objektu</t>
  </si>
  <si>
    <t>-850185581</t>
  </si>
  <si>
    <t>766</t>
  </si>
  <si>
    <t>Konstrukce truhlářské</t>
  </si>
  <si>
    <t>91</t>
  </si>
  <si>
    <t>766421821</t>
  </si>
  <si>
    <t>Demontáž obložení podhledů palubkami</t>
  </si>
  <si>
    <t>-923703003</t>
  </si>
  <si>
    <t>24+(4,9+1,698+0,92)*0,5"výkres číslo 2</t>
  </si>
  <si>
    <t>92</t>
  </si>
  <si>
    <t>766660001</t>
  </si>
  <si>
    <t>Montáž dveřních křídel dřevěných nebo plastových otevíravých do ocelové zárubně povrchově upravených jednokřídlových, šířky do 800 mm</t>
  </si>
  <si>
    <t>1203939937</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</si>
  <si>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</si>
  <si>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93</t>
  </si>
  <si>
    <t>61162084</t>
  </si>
  <si>
    <t>dveře jednokřídlé dřevotřískové povrch laminátový plné 600x1970/2100mm</t>
  </si>
  <si>
    <t>763255749</t>
  </si>
  <si>
    <t>94</t>
  </si>
  <si>
    <t>54914622</t>
  </si>
  <si>
    <t>kování dveřní vrchní klika včetně štítu a montážního materiálu BB 72 matný nikl</t>
  </si>
  <si>
    <t>-1618140115</t>
  </si>
  <si>
    <t>95</t>
  </si>
  <si>
    <t>766662811</t>
  </si>
  <si>
    <t>Demontáž dveřních konstrukcí k opětovnému použití prahů dveří jednokřídlových</t>
  </si>
  <si>
    <t>-415251290</t>
  </si>
  <si>
    <t>3*2"výkres číslo 3</t>
  </si>
  <si>
    <t>96</t>
  </si>
  <si>
    <t>766691914</t>
  </si>
  <si>
    <t>Ostatní práce vyvěšení nebo zavěšení křídel s případným uložením a opětovným zavěšením po provedení stavebních změn dřevěných dveřních, plochy do 2 m2</t>
  </si>
  <si>
    <t>-613621727</t>
  </si>
  <si>
    <t xml:space="preserve">Poznámka k souboru cen:_x000d_
1. Ceny -1931 a -1932 lze užít jen pro křídlo mající současně obě jmenované funkce._x000d_
</t>
  </si>
  <si>
    <t>97</t>
  </si>
  <si>
    <t>766801501</t>
  </si>
  <si>
    <t>Dodávka a montáž prahových přechodových lišt</t>
  </si>
  <si>
    <t>856650975</t>
  </si>
  <si>
    <t>98</t>
  </si>
  <si>
    <t>766801502</t>
  </si>
  <si>
    <t xml:space="preserve">Dodávka a montáž vestavěné police do niky </t>
  </si>
  <si>
    <t>-1820085130</t>
  </si>
  <si>
    <t>99</t>
  </si>
  <si>
    <t>766801503</t>
  </si>
  <si>
    <t>Dodávka a montáž garnýže na okno šíře 176cm se závěsy</t>
  </si>
  <si>
    <t>938229421</t>
  </si>
  <si>
    <t>100</t>
  </si>
  <si>
    <t>998766101</t>
  </si>
  <si>
    <t>Přesun hmot pro konstrukce truhlářské stanovený z hmotnosti přesunovaného materiálu vodorovná dopravní vzdálenost do 50 m v objektech výšky do 6 m</t>
  </si>
  <si>
    <t>-1687090155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</si>
  <si>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</si>
  <si>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101</t>
  </si>
  <si>
    <t>998766181</t>
  </si>
  <si>
    <t>Přesun hmot pro konstrukce truhlářské stanovený z hmotnosti přesunovaného materiálu Příplatek k ceně za přesun prováděný bez použití mechanizace pro jakoukoliv výšku objektu</t>
  </si>
  <si>
    <t>5892236</t>
  </si>
  <si>
    <t>771</t>
  </si>
  <si>
    <t>Podlahy z dlaždic</t>
  </si>
  <si>
    <t>102</t>
  </si>
  <si>
    <t>771111011</t>
  </si>
  <si>
    <t>Příprava podkladu před provedením dlažby vysátí podlah</t>
  </si>
  <si>
    <t>298892460</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</si>
  <si>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</si>
  <si>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103</t>
  </si>
  <si>
    <t>771121011</t>
  </si>
  <si>
    <t>Příprava podkladu před provedením dlažby nátěr penetrační na podlahu</t>
  </si>
  <si>
    <t>41160135</t>
  </si>
  <si>
    <t>104</t>
  </si>
  <si>
    <t>771151012</t>
  </si>
  <si>
    <t>Příprava podkladu před provedením dlažby samonivelační stěrka min.pevnosti 20 MPa, tloušťky přes 3 do 5 mm</t>
  </si>
  <si>
    <t>-1730720020</t>
  </si>
  <si>
    <t>105</t>
  </si>
  <si>
    <t>771574263</t>
  </si>
  <si>
    <t>Montáž podlah z dlaždic keramických lepených flexibilním lepidlem maloformátových pro vysoké mechanické zatížení protiskluzných nebo reliéfních (bezbariérových) přes 9 do 12 ks/m2</t>
  </si>
  <si>
    <t>1430863157</t>
  </si>
  <si>
    <t xml:space="preserve">Poznámka k souboru cen:_x000d_
1. Položky jsou učeny pro všechy druhy povrchových úprav._x000d_
</t>
  </si>
  <si>
    <t>106</t>
  </si>
  <si>
    <t>59761409</t>
  </si>
  <si>
    <t>dlažba keramická slinutá protiskluzná R10 do interiéru i exteriéru pro vysoké mechanické namáhání přes 9 do 12ks/m2</t>
  </si>
  <si>
    <t>-761994747</t>
  </si>
  <si>
    <t>107</t>
  </si>
  <si>
    <t>771577111</t>
  </si>
  <si>
    <t>Montáž podlah z dlaždic keramických lepených flexibilním lepidlem Příplatek k cenám za plochu do 5 m2 jednotlivě</t>
  </si>
  <si>
    <t>-1763914939</t>
  </si>
  <si>
    <t>108</t>
  </si>
  <si>
    <t>771591112</t>
  </si>
  <si>
    <t>Izolace podlahy pod dlažbu nátěrem nebo stěrkou ve dvou vrstvách</t>
  </si>
  <si>
    <t>1159141169</t>
  </si>
  <si>
    <t xml:space="preserve">Poznámka k souboru cen:_x000d_
1. V ceně 771 59-1112 jsou započteny i náklady na materiál._x000d_
2. Položka 771 59-1112 se použije pro izolaci podlah zatížené přechodnou vlhkostí._x000d_
3. V ceně 771 59-1112 až -1212 jsou započteny i náklady na materiál._x000d_
4. V cenách 77159-1227, 77159-1217, 77159-1237, 77159-1247, 77159-1257 nejsou započteny náklady na materiál, tyto se oceňují ve specifikaci._x000d_
</t>
  </si>
  <si>
    <t>109</t>
  </si>
  <si>
    <t>771591264</t>
  </si>
  <si>
    <t>Izolace podlahy pod dlažbu těsnícími izolačními pásy mezi podlahou a stěnu</t>
  </si>
  <si>
    <t>1876639883</t>
  </si>
  <si>
    <t>(1,44+1,698+0,92+1,44+1,73+1,44+0,87+1,44)*2"výkres číslo 3</t>
  </si>
  <si>
    <t>110</t>
  </si>
  <si>
    <t>998771101</t>
  </si>
  <si>
    <t>Přesun hmot pro podlahy z dlaždic stanovený z hmotnosti přesunovaného materiálu vodorovná dopravní vzdálenost do 50 m v objektech výšky do 6 m</t>
  </si>
  <si>
    <t>2029129571</t>
  </si>
  <si>
    <t>111</t>
  </si>
  <si>
    <t>998771181</t>
  </si>
  <si>
    <t>Přesun hmot pro podlahy z dlaždic stanovený z hmotnosti přesunovaného materiálu Příplatek k ceně za přesun prováděný bez použití mechanizace pro jakoukoliv výšku objektu</t>
  </si>
  <si>
    <t>-799846593</t>
  </si>
  <si>
    <t>781</t>
  </si>
  <si>
    <t>Dokončovací práce - obklady</t>
  </si>
  <si>
    <t>112</t>
  </si>
  <si>
    <t>781121011</t>
  </si>
  <si>
    <t>Příprava podkladu před provedením obkladu nátěr penetrační na stěnu</t>
  </si>
  <si>
    <t>-416506941</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</si>
  <si>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</si>
  <si>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(1,698+1,44)*2*2,2-0,6*2</t>
  </si>
  <si>
    <t>(0,92+1,44)*2*2,2-0,6*2</t>
  </si>
  <si>
    <t>(1,73+1,44)*2*2,2-0,6*2</t>
  </si>
  <si>
    <t>(0,87+1,44)*2*2,2-0,6*2</t>
  </si>
  <si>
    <t>113</t>
  </si>
  <si>
    <t>781131112</t>
  </si>
  <si>
    <t>Izolace stěny pod obklad izolace nátěrem nebo stěrkou ve dvou vrstvách</t>
  </si>
  <si>
    <t>-1046493482</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</si>
  <si>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</si>
  <si>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114</t>
  </si>
  <si>
    <t>781131232</t>
  </si>
  <si>
    <t>Izolace stěny pod obklad izolace těsnícími izolačními pásy pro styčné nebo dilatační spáry</t>
  </si>
  <si>
    <t>673285253</t>
  </si>
  <si>
    <t>2,2*4*4"výkres číslo 3</t>
  </si>
  <si>
    <t>115</t>
  </si>
  <si>
    <t>781474116</t>
  </si>
  <si>
    <t>Montáž obkladů vnitřních stěn z dlaždic keramických lepených flexibilním lepidlem maloformátových hladkých přes 25 do 35 ks/m2</t>
  </si>
  <si>
    <t>1329933523</t>
  </si>
  <si>
    <t xml:space="preserve">Poznámka k souboru cen:_x000d_
1. Položky jsou určeny pro všechny druhy povrchových úprav._x000d_
</t>
  </si>
  <si>
    <t>116</t>
  </si>
  <si>
    <t>59761038</t>
  </si>
  <si>
    <t>obklad keramický hladký přes 25 do 35ks/m2</t>
  </si>
  <si>
    <t>1064905834</t>
  </si>
  <si>
    <t>43,503*1,1 'Přepočtené koeficientem množství</t>
  </si>
  <si>
    <t>117</t>
  </si>
  <si>
    <t>781477111</t>
  </si>
  <si>
    <t>Montáž obkladů vnitřních stěn z dlaždic keramických Příplatek k cenám za plochu do 10 m2 jednotlivě</t>
  </si>
  <si>
    <t>-58661712</t>
  </si>
  <si>
    <t>118</t>
  </si>
  <si>
    <t>998781101</t>
  </si>
  <si>
    <t>Přesun hmot pro obklady keramické stanovený z hmotnosti přesunovaného materiálu vodorovná dopravní vzdálenost do 50 m v objektech výšky do 6 m</t>
  </si>
  <si>
    <t>926479991</t>
  </si>
  <si>
    <t>119</t>
  </si>
  <si>
    <t>998781181</t>
  </si>
  <si>
    <t>Přesun hmot pro obklady keramické stanovený z hmotnosti přesunovaného materiálu Příplatek k cenám za přesun prováděný bez použití mechanizace pro jakoukoliv výšku objektu</t>
  </si>
  <si>
    <t>-128001381</t>
  </si>
  <si>
    <t>783</t>
  </si>
  <si>
    <t>Dokončovací práce - nátěry</t>
  </si>
  <si>
    <t>120</t>
  </si>
  <si>
    <t>783106801</t>
  </si>
  <si>
    <t>Odstranění nátěrů z truhlářských konstrukcí obroušením</t>
  </si>
  <si>
    <t>-1959341357</t>
  </si>
  <si>
    <t>0,8*2*2*2+0,6*2*2*2"výkres číslo 3</t>
  </si>
  <si>
    <t>121</t>
  </si>
  <si>
    <t>783114101</t>
  </si>
  <si>
    <t>Základní nátěr truhlářských konstrukcí jednonásobný syntetický</t>
  </si>
  <si>
    <t>1300545120</t>
  </si>
  <si>
    <t>122</t>
  </si>
  <si>
    <t>783117101</t>
  </si>
  <si>
    <t>Krycí nátěr truhlářských konstrukcí jednonásobný syntetický</t>
  </si>
  <si>
    <t>-1098415593</t>
  </si>
  <si>
    <t>123</t>
  </si>
  <si>
    <t>783122111</t>
  </si>
  <si>
    <t>Tmelení truhlářských konstrukcí lokální, včetně přebroušení tmelených míst rozsahu přes 10 do 30% plochy, tmelem disperzním akrylátovým nebo latexovým</t>
  </si>
  <si>
    <t>-1281475801</t>
  </si>
  <si>
    <t>124</t>
  </si>
  <si>
    <t>783306801</t>
  </si>
  <si>
    <t>Odstranění nátěrů ze zámečnických konstrukcí obroušením</t>
  </si>
  <si>
    <t>1564328299</t>
  </si>
  <si>
    <t>(0,6+2)*2*0,25*2</t>
  </si>
  <si>
    <t>(0,8+2)*2*0,25*4</t>
  </si>
  <si>
    <t>125</t>
  </si>
  <si>
    <t>783314201</t>
  </si>
  <si>
    <t>Základní antikorozní nátěr zámečnických konstrukcí jednonásobný syntetický standardní</t>
  </si>
  <si>
    <t>1183095257</t>
  </si>
  <si>
    <t>126</t>
  </si>
  <si>
    <t>783315101</t>
  </si>
  <si>
    <t>Mezinátěr zámečnických konstrukcí jednonásobný syntetický standardní</t>
  </si>
  <si>
    <t>-1763710075</t>
  </si>
  <si>
    <t>(0,6+2)*2*0,25*4</t>
  </si>
  <si>
    <t>127</t>
  </si>
  <si>
    <t>783317101</t>
  </si>
  <si>
    <t>Krycí nátěr (email) zámečnických konstrukcí jednonásobný syntetický standardní</t>
  </si>
  <si>
    <t>-1353407531</t>
  </si>
  <si>
    <t>784</t>
  </si>
  <si>
    <t>Dokončovací práce - malby a tapety</t>
  </si>
  <si>
    <t>128</t>
  </si>
  <si>
    <t>784121001</t>
  </si>
  <si>
    <t>Oškrabání malby v místnostech výšky do 3,80 m</t>
  </si>
  <si>
    <t>-1581468495</t>
  </si>
  <si>
    <t xml:space="preserve">Poznámka k souboru cen:_x000d_
1. Cenami souboru cen se oceňuje jakýkoli počet současně škrabaných vrstev barvy._x000d_
</t>
  </si>
  <si>
    <t>25,38</t>
  </si>
  <si>
    <t>(18,8+1,265)*2*2,77</t>
  </si>
  <si>
    <t>129</t>
  </si>
  <si>
    <t>784181001</t>
  </si>
  <si>
    <t>Pačokování jednonásobné v místnostech výšky do 3,80 m</t>
  </si>
  <si>
    <t>929373441</t>
  </si>
  <si>
    <t>128,439+0,495+13,174"položky dílu 6</t>
  </si>
  <si>
    <t>130</t>
  </si>
  <si>
    <t>784181101</t>
  </si>
  <si>
    <t>Penetrace podkladu jednonásobná základní akrylátová v místnostech výšky do 3,80 m</t>
  </si>
  <si>
    <t>633426514</t>
  </si>
  <si>
    <t>136,540+142,108"výkres číslo 33</t>
  </si>
  <si>
    <t>131</t>
  </si>
  <si>
    <t>784221101</t>
  </si>
  <si>
    <t>Malby z malířských směsí otěruvzdorných za sucha dvojnásobné, bílé za sucha otěruvzdorné dobře v místnostech výšky do 3,80 m</t>
  </si>
  <si>
    <t>1071969328</t>
  </si>
  <si>
    <t>136,540+142,108"výkres číslo 3</t>
  </si>
  <si>
    <t>HZS</t>
  </si>
  <si>
    <t>Hodinové zúčtovací sazby</t>
  </si>
  <si>
    <t>132</t>
  </si>
  <si>
    <t>HZS1292</t>
  </si>
  <si>
    <t>Hodinové zúčtovací sazby profesí HSV zemní a pomocné práce stavební dělník</t>
  </si>
  <si>
    <t>hod</t>
  </si>
  <si>
    <t>512</t>
  </si>
  <si>
    <t>-1111391045</t>
  </si>
  <si>
    <t>2*2"vystěhování a uložení nábytku a zařízení</t>
  </si>
  <si>
    <t>2*2"zpětné nastěhování a uložení nábytku a zařízení</t>
  </si>
  <si>
    <t>8"ostatní drobné práce jinde neuvedené</t>
  </si>
  <si>
    <t>8*2"stavební přípomoce pro řemesla</t>
  </si>
  <si>
    <t>133</t>
  </si>
  <si>
    <t>HZS1301</t>
  </si>
  <si>
    <t>Hodinové zúčtovací sazby profesí HSV provádění konstrukcí zedník</t>
  </si>
  <si>
    <t>-1879897261</t>
  </si>
  <si>
    <t>02 - elektroinstalace</t>
  </si>
  <si>
    <t>D1 - 1. Elektroinstalace</t>
  </si>
  <si>
    <t>D2 - 2. Rozvaděče</t>
  </si>
  <si>
    <t>D3 - 3. Ukončení vodičů</t>
  </si>
  <si>
    <t>D4 - 4. Svítidla</t>
  </si>
  <si>
    <t>D5 - 5. Anténní systém STA</t>
  </si>
  <si>
    <t>D6 - 6. HZS</t>
  </si>
  <si>
    <t>D1</t>
  </si>
  <si>
    <t>1. Elektroinstalace</t>
  </si>
  <si>
    <t>Pol1</t>
  </si>
  <si>
    <t>Vodič CY4 žl.zel.</t>
  </si>
  <si>
    <t>Pol2</t>
  </si>
  <si>
    <t>Kabel CYKY 3Jx1,5</t>
  </si>
  <si>
    <t>Pol3</t>
  </si>
  <si>
    <t>Kabel CYKY 3Jx2,5</t>
  </si>
  <si>
    <t>Pol4</t>
  </si>
  <si>
    <t>Kabel CYKY 4Jx1,5</t>
  </si>
  <si>
    <t>Pol5</t>
  </si>
  <si>
    <t>LV 60x40 elektroinstalační profil</t>
  </si>
  <si>
    <t>Pol6</t>
  </si>
  <si>
    <t>Krabice přístrojová KP68</t>
  </si>
  <si>
    <t>ks</t>
  </si>
  <si>
    <t>Pol7</t>
  </si>
  <si>
    <t>Krabice rozvodná KR 68</t>
  </si>
  <si>
    <t>Pol8</t>
  </si>
  <si>
    <t>Krabice KO 68</t>
  </si>
  <si>
    <t>Pol9</t>
  </si>
  <si>
    <t>spínač č.1, bílý, IP20</t>
  </si>
  <si>
    <t>Pol10</t>
  </si>
  <si>
    <t>spínač č.1, bílý, IP20 se signálkou</t>
  </si>
  <si>
    <t>Pol11</t>
  </si>
  <si>
    <t>zásuvka 230V/16A bílá, IP20</t>
  </si>
  <si>
    <t>Pol12</t>
  </si>
  <si>
    <t>Dvojzásuvka 230V/16A bílá, IP20</t>
  </si>
  <si>
    <t>Pol13</t>
  </si>
  <si>
    <t>Infrapasivní čidlo</t>
  </si>
  <si>
    <t>D2</t>
  </si>
  <si>
    <t>2. Rozvaděče</t>
  </si>
  <si>
    <t>Pol14</t>
  </si>
  <si>
    <t>Doplnění stáv rozvaděče – 2x 2/16A/30mA, 1x 2/10A/30mA</t>
  </si>
  <si>
    <t>D3</t>
  </si>
  <si>
    <t>3. Ukončení vodičů</t>
  </si>
  <si>
    <t>Pol15</t>
  </si>
  <si>
    <t>Ukončení vodičů v rozvaděči – do 3x2,5</t>
  </si>
  <si>
    <t>D4</t>
  </si>
  <si>
    <t>4. Svítidla</t>
  </si>
  <si>
    <t>Pol16</t>
  </si>
  <si>
    <t>Svítidlo Led kruhové přisazené 30-40W, IP20, EVG (chodba, wc)</t>
  </si>
  <si>
    <t>Pol17</t>
  </si>
  <si>
    <t>Svítidlo Led kruhové přisazené 20-40W, IP44, EVG (koupelna)</t>
  </si>
  <si>
    <t>Pol18</t>
  </si>
  <si>
    <t>Svítidlo Led kruhové přisazené 40W, IP20, EVG (pokoj)</t>
  </si>
  <si>
    <t>D5</t>
  </si>
  <si>
    <t>5. Anténní systém STA</t>
  </si>
  <si>
    <t>Pol19</t>
  </si>
  <si>
    <t>Vodič AY 2,5 protahovací</t>
  </si>
  <si>
    <t>Pol20</t>
  </si>
  <si>
    <t>TV koaxiál</t>
  </si>
  <si>
    <t>Pol21</t>
  </si>
  <si>
    <t>Trubka ohebná PVC FX 25</t>
  </si>
  <si>
    <t>Pol22</t>
  </si>
  <si>
    <t>Krabice KU68</t>
  </si>
  <si>
    <t>Pol23</t>
  </si>
  <si>
    <t>Zásuvka TV-R</t>
  </si>
  <si>
    <t>Pol24</t>
  </si>
  <si>
    <t>Úprava a doplnnění stáv STA-Z vč. rozvaděče a vybavení</t>
  </si>
  <si>
    <t>D6</t>
  </si>
  <si>
    <t>6. HZS</t>
  </si>
  <si>
    <t>Pol25</t>
  </si>
  <si>
    <t>Stavební přípomoci (sekání, vrtání, drážkování, prostupy)</t>
  </si>
  <si>
    <t>Pol26</t>
  </si>
  <si>
    <t>Napojení zařízení VZT, ÚT, MAR, ZTI, SOZ, ZOTK, apod (připojení kabelových přívodů na svorky zařízení – dodavatelé zaríření musí dodat instalační manuály</t>
  </si>
  <si>
    <t>Pol27</t>
  </si>
  <si>
    <t>Vzorkování (předložení, odsouhlasení) pohledových a designových prvků, vč. zařízení vzorkovacího prostoru.</t>
  </si>
  <si>
    <t>Pol28</t>
  </si>
  <si>
    <t>Ekologická likvidace odpadového materiálu</t>
  </si>
  <si>
    <t>Pol29</t>
  </si>
  <si>
    <t>Značení systémů – štítky, popisky</t>
  </si>
  <si>
    <t>Pol30</t>
  </si>
  <si>
    <t>Zakreslení skutečného provedení el.instalace</t>
  </si>
  <si>
    <t>Pol31</t>
  </si>
  <si>
    <t>Revize elektroinstalace dle ČSN 33 1500, ČSN 33 2000-6</t>
  </si>
  <si>
    <t>Pol32</t>
  </si>
  <si>
    <t>Podružný materiál, PPV</t>
  </si>
  <si>
    <t>kč</t>
  </si>
  <si>
    <t>1435380926</t>
  </si>
  <si>
    <t>03 - ústřední vytápění</t>
  </si>
  <si>
    <t>D1 - Řemeslný obor 733 - ROZVOD POTRUBÍ ÚT</t>
  </si>
  <si>
    <t>D2 - Řemeslný obor 734 - ARMATURY ÚT</t>
  </si>
  <si>
    <t>D3 - Řemeslný obor 735 - OTOPNÁ TĚLESA</t>
  </si>
  <si>
    <t>D4 - Řemeslný obor 783 - NÁTĚRY</t>
  </si>
  <si>
    <t>D5 - HZS - Hodinové zúčtovací sazby</t>
  </si>
  <si>
    <t>D6 - Vedlejší rozpočtové náklady</t>
  </si>
  <si>
    <t>Řemeslný obor 733 - ROZVOD POTRUBÍ ÚT</t>
  </si>
  <si>
    <t>733 11 1103</t>
  </si>
  <si>
    <t>Potrubí z trubek závitových ocel. bezešvých 11353.0 DN15</t>
  </si>
  <si>
    <t>ÚRS 2020 01</t>
  </si>
  <si>
    <t>733 19 0107</t>
  </si>
  <si>
    <t>tlaková zkouška potrubí do DN40</t>
  </si>
  <si>
    <t>733 22 2203</t>
  </si>
  <si>
    <t>Potrubí z trubek měděných D 18x1</t>
  </si>
  <si>
    <t>733 29 1101</t>
  </si>
  <si>
    <t>Tlaková zkouška měděného potrubí do D 35</t>
  </si>
  <si>
    <t>998 73 3201</t>
  </si>
  <si>
    <t>Přesun hmot pro rozvody potrubí v objektech výšky do 6m</t>
  </si>
  <si>
    <t>%</t>
  </si>
  <si>
    <t>Řemeslný obor 734 - ARMATURY ÚT</t>
  </si>
  <si>
    <t>734 20 9103</t>
  </si>
  <si>
    <t>Montáž armatur s 1 závitem do G1/2"</t>
  </si>
  <si>
    <t>734 20 9113</t>
  </si>
  <si>
    <t>Montáž armatur s 2 závity do G1/2"</t>
  </si>
  <si>
    <t>Pol33</t>
  </si>
  <si>
    <t>Termostatická hlavice 6~28°C - zabezpečený model pro veřejné prostory provedení pro veřejné prostory s ochranou proti zcizení pomocí zabezpečovacího kroužku - Uživatelské označení, omezení nebo blokování minimální a maximální teploty dvěma zarážkami. + skryté blokování maximální a minimální teploty pomocí skrytých zarážek. S ochranou proti nadměrnému zdvihu. Hystereze 0,15K.</t>
  </si>
  <si>
    <t>ceník dodavatele</t>
  </si>
  <si>
    <t>Pol34</t>
  </si>
  <si>
    <t>Radiátorový ventil - termostatický přímý poniklovaný ventil s plynulým přednastavením DN15 - závit pro termostatickou hlavici M30x1,5</t>
  </si>
  <si>
    <t>Pol35</t>
  </si>
  <si>
    <t>Radiátorové šroubení přednastavitelné s uzavíráním a vypouštěním - poniklované přímé</t>
  </si>
  <si>
    <t>734 49 4213</t>
  </si>
  <si>
    <t>Návarek 1/2"</t>
  </si>
  <si>
    <t>998 73 4201</t>
  </si>
  <si>
    <t>Přesun hmot pro amatury v objektech výšky do 6m</t>
  </si>
  <si>
    <t>Řemeslný obor 735 - OTOPNÁ TĚLESA</t>
  </si>
  <si>
    <t>735 00 0912</t>
  </si>
  <si>
    <t>vyregulování armatur otopného tělesa</t>
  </si>
  <si>
    <t>735 15 1821</t>
  </si>
  <si>
    <t>Demontáž otopných těles panelových dvouřadých stavební délky do 1500 mm</t>
  </si>
  <si>
    <t>735 15 9210</t>
  </si>
  <si>
    <t>Montáž otopných těles panelových dvouřadých délky do 1140 mm</t>
  </si>
  <si>
    <t>735 16 4512</t>
  </si>
  <si>
    <t>Montáž otopného tělesa trubkového na stěnu výšky tělesa přes 1500 mm</t>
  </si>
  <si>
    <t>735 16 4531</t>
  </si>
  <si>
    <t>Montáž otopného tělesa trubkového volně výšky tělesa do 1500 mm</t>
  </si>
  <si>
    <t>Pol36</t>
  </si>
  <si>
    <t>Koupelnové trubkové těleso H=1820xŠ=450 teplotní exponent n=1,2760 výkon při 75/65/20°C dle EN 442-2 = 833W Vodorovné trubky o průměru 24mm, svislé oblé ocelové profily tvaru D 35x41mm.</t>
  </si>
  <si>
    <t>998 73 5201</t>
  </si>
  <si>
    <t>Přesun hmot pro otopná tělesa v objektech výšky do 6m</t>
  </si>
  <si>
    <t>Řemeslný obor 783 - NÁTĚRY</t>
  </si>
  <si>
    <t>783 61 4551</t>
  </si>
  <si>
    <t>Základní jednonásobný syntetický nátěr potrubí do DN 50 mm</t>
  </si>
  <si>
    <t>783 61 7611</t>
  </si>
  <si>
    <t>Krycí dvojnásobný syntetický nátěr potrubí do DN 50 mm</t>
  </si>
  <si>
    <t>HZS2211</t>
  </si>
  <si>
    <t>Hodinová zúčtovací sazba instalatér - Vypuštění, napustění a proplach topného systému</t>
  </si>
  <si>
    <t>HZS2212</t>
  </si>
  <si>
    <t>Hodinová zúčtovací sazba instalatér odborný - Topná, tlaková a dilatační zkouška</t>
  </si>
  <si>
    <t>HZS2491</t>
  </si>
  <si>
    <t>Hodinová zúčtovací sazba dělník zednických výpomocí - zednické výpomoci (prostupy a drážky pro nové rozvody)</t>
  </si>
  <si>
    <t>Vedlejší rozpočtové náklady</t>
  </si>
  <si>
    <t>030001000</t>
  </si>
  <si>
    <t>Zařízení staveniště</t>
  </si>
  <si>
    <t>045002000</t>
  </si>
  <si>
    <t>Kompletační činnost (IČD)</t>
  </si>
  <si>
    <t>065002000</t>
  </si>
  <si>
    <t>Mimostaveništní doprava</t>
  </si>
  <si>
    <t>04 - zdravotní instalace</t>
  </si>
  <si>
    <t>Město Nová Včelnice</t>
  </si>
  <si>
    <t>Martin Cakl</t>
  </si>
  <si>
    <t xml:space="preserve">    721 - Zdravotechnika - vnitřní kanalizace</t>
  </si>
  <si>
    <t xml:space="preserve">    722 - Zdravotechnika - vnitřní vodovod</t>
  </si>
  <si>
    <t xml:space="preserve">    726 - Zdravotechnika - předstěnové instalace</t>
  </si>
  <si>
    <t>OST - Ostatní</t>
  </si>
  <si>
    <t>721</t>
  </si>
  <si>
    <t>Zdravotechnika - vnitřní kanalizace</t>
  </si>
  <si>
    <t>721110952</t>
  </si>
  <si>
    <t>Potrubí kameninové vsazení odbočky DN 125</t>
  </si>
  <si>
    <t>CS ÚRS 2019 01</t>
  </si>
  <si>
    <t>-150655057</t>
  </si>
  <si>
    <t>721110962</t>
  </si>
  <si>
    <t>Potrubí kameninové propojení potrubí DN 125</t>
  </si>
  <si>
    <t>302176888</t>
  </si>
  <si>
    <t>721140802</t>
  </si>
  <si>
    <t>Demontáž potrubí litinové do DN 100</t>
  </si>
  <si>
    <t>1755439857</t>
  </si>
  <si>
    <t>721140915</t>
  </si>
  <si>
    <t>Potrubí litinové propojení potrubí DN 100</t>
  </si>
  <si>
    <t>981021569</t>
  </si>
  <si>
    <t>721140925</t>
  </si>
  <si>
    <t>Potrubí litinové odpadní krácení trub DN 100</t>
  </si>
  <si>
    <t>1319492456</t>
  </si>
  <si>
    <t>721171803</t>
  </si>
  <si>
    <t>Demontáž potrubí z PVC do D 75</t>
  </si>
  <si>
    <t>-199659635</t>
  </si>
  <si>
    <t>721173401</t>
  </si>
  <si>
    <t>Potrubí kanalizační z PVC SN 4 svodné DN 110</t>
  </si>
  <si>
    <t>841698895</t>
  </si>
  <si>
    <t>721173402</t>
  </si>
  <si>
    <t>Potrubí kanalizační z PVC SN 4 svodné DN 125</t>
  </si>
  <si>
    <t>-392033215</t>
  </si>
  <si>
    <t>721174025</t>
  </si>
  <si>
    <t>Potrubí kanalizační z PP odpadní DN 110</t>
  </si>
  <si>
    <t>1173783151</t>
  </si>
  <si>
    <t>721174043</t>
  </si>
  <si>
    <t>Potrubí kanalizační z PP připojovací DN 50</t>
  </si>
  <si>
    <t>-1131793116</t>
  </si>
  <si>
    <t>721174045</t>
  </si>
  <si>
    <t>Potrubí kanalizační z PP připojovací DN 110</t>
  </si>
  <si>
    <t>-690746727</t>
  </si>
  <si>
    <t>721194104</t>
  </si>
  <si>
    <t>Vyvedení a upevnění odpadních výpustek DN 40</t>
  </si>
  <si>
    <t>1016147078</t>
  </si>
  <si>
    <t>721194105</t>
  </si>
  <si>
    <t>Vyvedení a upevnění odpadních výpustek DN 50</t>
  </si>
  <si>
    <t>-408360559</t>
  </si>
  <si>
    <t>721194109</t>
  </si>
  <si>
    <t>Vyvedení a upevnění odpadních výpustek DN 100</t>
  </si>
  <si>
    <t>153405252</t>
  </si>
  <si>
    <t>721212112</t>
  </si>
  <si>
    <t>Odtokový sprchový žlab délky 800 mm s krycím roštem a zápachovou uzávěrkou</t>
  </si>
  <si>
    <t>-1614300178</t>
  </si>
  <si>
    <t>721290111</t>
  </si>
  <si>
    <t>Zkouška těsnosti potrubí kanalizace vodou do DN 125</t>
  </si>
  <si>
    <t>-1857828848</t>
  </si>
  <si>
    <t>721290123</t>
  </si>
  <si>
    <t>Zkouška těsnosti potrubí kanalizace kouřem do DN 300</t>
  </si>
  <si>
    <t>CS ÚRS 2017 01</t>
  </si>
  <si>
    <t>-189234213</t>
  </si>
  <si>
    <t>721290822</t>
  </si>
  <si>
    <t>Přemístění vnitrostaveništní demontovaných hmot vnitřní kanalizace v objektech výšky do 12 m</t>
  </si>
  <si>
    <t>1434838284</t>
  </si>
  <si>
    <t>998721102</t>
  </si>
  <si>
    <t>Přesun hmot tonážní pro vnitřní kanalizace v objektech v do 12 m</t>
  </si>
  <si>
    <t>356589285</t>
  </si>
  <si>
    <t>722</t>
  </si>
  <si>
    <t>Zdravotechnika - vnitřní vodovod</t>
  </si>
  <si>
    <t>722170801</t>
  </si>
  <si>
    <t>Demontáž rozvodů vody z plastů do D 25</t>
  </si>
  <si>
    <t>-1533195887</t>
  </si>
  <si>
    <t>722171933</t>
  </si>
  <si>
    <t>Potrubí plastové výměna trub nebo tvarovek D do 25 mm</t>
  </si>
  <si>
    <t>205873172</t>
  </si>
  <si>
    <t>722174002</t>
  </si>
  <si>
    <t>Potrubí vodovodní plastové PPR svar polyfuze PN 16 D 20 x 2,8 mm</t>
  </si>
  <si>
    <t>1565052843</t>
  </si>
  <si>
    <t>722174003</t>
  </si>
  <si>
    <t>Potrubí vodovodní plastové PPR svar polyfuze PN 16 D 25 x 3,5 mm</t>
  </si>
  <si>
    <t>-1784185737</t>
  </si>
  <si>
    <t>722174022</t>
  </si>
  <si>
    <t>Potrubí vodovodní plastové PPR svar polyfuze PN 20 D 20 x 3,4 mm</t>
  </si>
  <si>
    <t>-653097478</t>
  </si>
  <si>
    <t>722174023</t>
  </si>
  <si>
    <t>Potrubí vodovodní plastové PPR svar polyfuze PN 20 D 25 x 4,2 mm</t>
  </si>
  <si>
    <t>1266705190</t>
  </si>
  <si>
    <t>722181221</t>
  </si>
  <si>
    <t>Ochrana vodovodního potrubí přilepenými termoizolačními trubicemi z PE tl do 9 mm DN do 22 mm</t>
  </si>
  <si>
    <t>-433938907</t>
  </si>
  <si>
    <t>722181222</t>
  </si>
  <si>
    <t>Ochrana vodovodního potrubí přilepenými termoizolačními trubicemi z PE tl do 9 mm DN do 45 mm</t>
  </si>
  <si>
    <t>1364532066</t>
  </si>
  <si>
    <t>722181231</t>
  </si>
  <si>
    <t>Ochrana vodovodního potrubí přilepenými termoizolačními trubicemi z PE tl do 13 mm DN do 22 mm</t>
  </si>
  <si>
    <t>609244025</t>
  </si>
  <si>
    <t>722181232</t>
  </si>
  <si>
    <t>Ochrana vodovodního potrubí přilepenými termoizolačními trubicemi z PE tl do 13 mm DN do 45 mm</t>
  </si>
  <si>
    <t>88569840</t>
  </si>
  <si>
    <t>722190401</t>
  </si>
  <si>
    <t>Vyvedení a upevnění výpustku do DN 25</t>
  </si>
  <si>
    <t>-1941895398</t>
  </si>
  <si>
    <t>722220152</t>
  </si>
  <si>
    <t>Nástěnka závitová plastová PPR PN 20 DN 20 x G 1/2</t>
  </si>
  <si>
    <t>-449080216</t>
  </si>
  <si>
    <t>722232012</t>
  </si>
  <si>
    <t>Kohout kulový podomítkový G 3/4 PN 16 do 120°C vnitřní závit</t>
  </si>
  <si>
    <t>-1568839505</t>
  </si>
  <si>
    <t>722290226</t>
  </si>
  <si>
    <t>Zkouška těsnosti vodovodního potrubí závitového do DN 50</t>
  </si>
  <si>
    <t>953762471</t>
  </si>
  <si>
    <t>722290234</t>
  </si>
  <si>
    <t>Proplach a dezinfekce vodovodního potrubí do DN 80</t>
  </si>
  <si>
    <t>-1097770955</t>
  </si>
  <si>
    <t>722290822</t>
  </si>
  <si>
    <t>Přemístění vnitrostaveništní demontovaných hmot pro vnitřní vodovod v objektech výšky do 12 m</t>
  </si>
  <si>
    <t>1516764501</t>
  </si>
  <si>
    <t>998722102</t>
  </si>
  <si>
    <t>Přesun hmot tonážní pro vnitřní vodovod v objektech v do 12 m</t>
  </si>
  <si>
    <t>1034127953</t>
  </si>
  <si>
    <t>725110814</t>
  </si>
  <si>
    <t>Demontáž klozetu Kombi, odsávací</t>
  </si>
  <si>
    <t>-1368432062</t>
  </si>
  <si>
    <t>725119125</t>
  </si>
  <si>
    <t>Montáž klozetových mís závěsných na nosné stěny</t>
  </si>
  <si>
    <t>-1111984589</t>
  </si>
  <si>
    <t>725-MAT3</t>
  </si>
  <si>
    <t>Klozet závěsný</t>
  </si>
  <si>
    <t>-1394726497</t>
  </si>
  <si>
    <t>725-MAT4</t>
  </si>
  <si>
    <t>Sedátko s poklopem</t>
  </si>
  <si>
    <t>1128297903</t>
  </si>
  <si>
    <t>725210821</t>
  </si>
  <si>
    <t>Demontáž umyvadel bez výtokových armatur</t>
  </si>
  <si>
    <t>-1894989630</t>
  </si>
  <si>
    <t>725211602</t>
  </si>
  <si>
    <t>Umyvadlo keramické bílé šířky 550 mm bez krytu na sifon připevněné na stěnu šrouby</t>
  </si>
  <si>
    <t>-413751737</t>
  </si>
  <si>
    <t>725211701</t>
  </si>
  <si>
    <t>Umývátko keramické bílé stěnové šířky 400 mm připevněné na stěnu šrouby</t>
  </si>
  <si>
    <t>1126166729</t>
  </si>
  <si>
    <t>725240812</t>
  </si>
  <si>
    <t>Demontáž vaniček sprchových bez výtokových armatur</t>
  </si>
  <si>
    <t>-1087937360</t>
  </si>
  <si>
    <t>725244813</t>
  </si>
  <si>
    <t>Zástěna sprchová rohová rámová se skleněnou výplní tl. 4 a 5 mm dveře posuvné dvoudílné na čtvrtkruh 900x900mm</t>
  </si>
  <si>
    <t>1673821038</t>
  </si>
  <si>
    <t>725590812</t>
  </si>
  <si>
    <t>Přemístění vnitrostaveništní demontovaných zařizovacích předmětů v objektech výšky do 12 m</t>
  </si>
  <si>
    <t>630124338</t>
  </si>
  <si>
    <t>725813111</t>
  </si>
  <si>
    <t>Ventil rohový bez připojovací trubičky nebo flexi hadičky G 1/2</t>
  </si>
  <si>
    <t>844616608</t>
  </si>
  <si>
    <t>725820801</t>
  </si>
  <si>
    <t>Demontáž baterie nástěnné do G 3 / 4</t>
  </si>
  <si>
    <t>939434707</t>
  </si>
  <si>
    <t>725822611</t>
  </si>
  <si>
    <t>Baterie umyvadlová stojánková páková bez výpusti</t>
  </si>
  <si>
    <t>-1496360409</t>
  </si>
  <si>
    <t>725840850</t>
  </si>
  <si>
    <t>Demontáž baterie sprch diferenciální do G 3/4x1</t>
  </si>
  <si>
    <t>162516714</t>
  </si>
  <si>
    <t>725841332</t>
  </si>
  <si>
    <t>Baterie sprchová podomítková s přepínačem a pohyblivým držákem</t>
  </si>
  <si>
    <t>-896692029</t>
  </si>
  <si>
    <t>725980122</t>
  </si>
  <si>
    <t>Dvířka 15/20</t>
  </si>
  <si>
    <t>799873909</t>
  </si>
  <si>
    <t>998725102</t>
  </si>
  <si>
    <t>Přesun hmot tonážní pro zařizovací předměty v objektech v do 12 m</t>
  </si>
  <si>
    <t>283394910</t>
  </si>
  <si>
    <t>726</t>
  </si>
  <si>
    <t>Zdravotechnika - předstěnové instalace</t>
  </si>
  <si>
    <t>726111204</t>
  </si>
  <si>
    <t>Instalační předstěna - montáž klozetu do masivní zděné kce</t>
  </si>
  <si>
    <t>2052825511</t>
  </si>
  <si>
    <t>726-MAT1</t>
  </si>
  <si>
    <t xml:space="preserve">Podomítkový modul pro klozety </t>
  </si>
  <si>
    <t>-1087988118</t>
  </si>
  <si>
    <t>726-MAT2</t>
  </si>
  <si>
    <t>Splachovací tlačítko dual flush</t>
  </si>
  <si>
    <t>-161121346</t>
  </si>
  <si>
    <t>998726112</t>
  </si>
  <si>
    <t>Přesun hmot tonážní pro instalační prefabrikáty v objektech v do 12 m</t>
  </si>
  <si>
    <t>-1210251730</t>
  </si>
  <si>
    <t>OST</t>
  </si>
  <si>
    <t>Ostatní</t>
  </si>
  <si>
    <t>OST-R1</t>
  </si>
  <si>
    <t>Odvoz vybouraných hmot na skládku, včetně skládkovného-zařizovací předměty</t>
  </si>
  <si>
    <t>184191897</t>
  </si>
  <si>
    <t>OST-R2</t>
  </si>
  <si>
    <t>Odvoz vybouraných hmot na skládku, včetně skládkovného-vodovod</t>
  </si>
  <si>
    <t>-304453655</t>
  </si>
  <si>
    <t>OST-R3</t>
  </si>
  <si>
    <t>Odvoz vybouraných hmot na skládku, včetně skládkovného-kanalizace</t>
  </si>
  <si>
    <t>315173270</t>
  </si>
  <si>
    <t>OST-R4</t>
  </si>
  <si>
    <t>Zednické výpomoci pro ZTI</t>
  </si>
  <si>
    <t>sou</t>
  </si>
  <si>
    <t>976338627</t>
  </si>
  <si>
    <t>OST-R5</t>
  </si>
  <si>
    <t>Sondy pro zjištění stavu, dimenze a polohy stávajících tras KAN a VOD</t>
  </si>
  <si>
    <t>593319884</t>
  </si>
  <si>
    <t>OST-R6</t>
  </si>
  <si>
    <t>Tepelná izolace potrubí PP HT DN110 v obvodové zdi 1.NP</t>
  </si>
  <si>
    <t>476937076</t>
  </si>
  <si>
    <t>OST-R7</t>
  </si>
  <si>
    <t>Oprava fasády, uvedení do původního stavu</t>
  </si>
  <si>
    <t>113529762</t>
  </si>
  <si>
    <t>OST-R8</t>
  </si>
  <si>
    <t>Demontáž a likvidace plechových kastlíků potrubí na fasádě</t>
  </si>
  <si>
    <t>-599797632</t>
  </si>
  <si>
    <t>OST-R9</t>
  </si>
  <si>
    <t>Rozebrání stávající skladby chodníku, výkop rýhy pro ležatou kanalizaci, lože, obsyp a zásyp kanalizace, zpětná montáž a doplnění skladby chodníku</t>
  </si>
  <si>
    <t>-1427719080</t>
  </si>
  <si>
    <t>VON - vedlejší a ostatní náklady</t>
  </si>
  <si>
    <t>VRN - Vedlejší rozpočtové náklady</t>
  </si>
  <si>
    <t xml:space="preserve">    VRN1 - Průzkumné, geodetické a projektové práce</t>
  </si>
  <si>
    <t xml:space="preserve">    VRN3 - Zařízení staveniště</t>
  </si>
  <si>
    <t xml:space="preserve">    VRN7 - Provozní vlivy</t>
  </si>
  <si>
    <t>VRN</t>
  </si>
  <si>
    <t>VRN1</t>
  </si>
  <si>
    <t>Průzkumné, geodetické a projektové práce</t>
  </si>
  <si>
    <t>013254001</t>
  </si>
  <si>
    <t>Dokumentace skutečného provedení stavby prováděna dle vyhlášky č.499/2006 sb. příloha č.7- 3x tištěné paré, 1x elektronicky na CD</t>
  </si>
  <si>
    <t>…</t>
  </si>
  <si>
    <t>1024</t>
  </si>
  <si>
    <t>-1959484256</t>
  </si>
  <si>
    <t>VRN3</t>
  </si>
  <si>
    <t>263004015</t>
  </si>
  <si>
    <t>VRN7</t>
  </si>
  <si>
    <t>Provozní vlivy</t>
  </si>
  <si>
    <t>071002000</t>
  </si>
  <si>
    <t>Provoz investora, třetích osob</t>
  </si>
  <si>
    <t>2116372086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</si>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</sst>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name val="Trebuchet MS"/>
      <family val="0"/>
      <charset val="238"/>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6" fillId="0" borderId="0" applyNumberFormat="0" applyFill="0" applyBorder="0" applyAlignment="0" applyProtection="0"/>
  </cellStyleXfs>
  <cellXfs count="30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13" fillId="2" borderId="0" xfId="0" applyFont="1" applyFill="1" applyAlignment="1">
      <alignment horizontal="center"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6"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6"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5" xfId="0" applyBorder="1"/>
    <xf numFmtId="0" fontId="0" fillId="0" borderId="0" xfId="0" applyFont="1" applyAlignment="1">
      <alignment vertical="center"/>
    </xf>
    <xf numFmtId="0" fontId="0" fillId="0" borderId="4" xfId="0" applyFont="1" applyBorder="1" applyAlignment="1">
      <alignment vertical="center"/>
    </xf>
    <xf numFmtId="0" fontId="17" fillId="0" borderId="6" xfId="0" applyFont="1" applyBorder="1" applyAlignment="1">
      <alignment horizontal="left" vertical="center"/>
    </xf>
    <xf numFmtId="0" fontId="0" fillId="0" borderId="6" xfId="0" applyFont="1" applyBorder="1" applyAlignment="1">
      <alignment vertical="center"/>
    </xf>
    <xf numFmtId="4" fontId="17" fillId="0" borderId="6" xfId="0" applyNumberFormat="1" applyFont="1"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164" fontId="1" fillId="0" borderId="0" xfId="0" applyNumberFormat="1" applyFont="1" applyAlignment="1">
      <alignment horizontal="left" vertical="center"/>
    </xf>
    <xf numFmtId="4" fontId="18" fillId="0" borderId="0" xfId="0" applyNumberFormat="1" applyFont="1" applyAlignment="1">
      <alignment vertical="center"/>
    </xf>
    <xf numFmtId="0" fontId="18" fillId="0" borderId="0" xfId="0" applyFont="1" applyAlignment="1">
      <alignment horizontal="lef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center" vertical="center"/>
    </xf>
    <xf numFmtId="0" fontId="4" fillId="4" borderId="8" xfId="0" applyFont="1" applyFill="1" applyBorder="1" applyAlignment="1">
      <alignment horizontal="left"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7"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5" borderId="7" xfId="0" applyFont="1" applyFill="1" applyBorder="1" applyAlignment="1">
      <alignment horizontal="center" vertical="center"/>
    </xf>
    <xf numFmtId="0" fontId="21" fillId="5" borderId="8" xfId="0" applyFont="1" applyFill="1" applyBorder="1" applyAlignment="1">
      <alignment horizontal="left" vertical="center"/>
    </xf>
    <xf numFmtId="0" fontId="0" fillId="5" borderId="8" xfId="0" applyFont="1" applyFill="1" applyBorder="1" applyAlignment="1">
      <alignment vertical="center"/>
    </xf>
    <xf numFmtId="0" fontId="21" fillId="5" borderId="8" xfId="0" applyFont="1" applyFill="1" applyBorder="1" applyAlignment="1">
      <alignment horizontal="center" vertical="center"/>
    </xf>
    <xf numFmtId="0" fontId="21" fillId="5" borderId="8" xfId="0" applyFont="1" applyFill="1" applyBorder="1" applyAlignment="1">
      <alignment horizontal="right" vertical="center"/>
    </xf>
    <xf numFmtId="0" fontId="21" fillId="5" borderId="9" xfId="0" applyFont="1" applyFill="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4" fillId="0" borderId="4"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horizontal="righ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5"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6"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lignment vertical="center"/>
    </xf>
    <xf numFmtId="0" fontId="26" fillId="0" borderId="0" xfId="0" applyFont="1" applyAlignment="1">
      <alignment vertical="center"/>
    </xf>
    <xf numFmtId="0" fontId="26" fillId="0" borderId="0" xfId="0" applyFont="1" applyAlignment="1">
      <alignment horizontal="left" vertical="center" wrapText="1"/>
    </xf>
    <xf numFmtId="0" fontId="27" fillId="0" borderId="0" xfId="0" applyFont="1" applyAlignment="1">
      <alignment vertical="center"/>
    </xf>
    <xf numFmtId="4" fontId="27" fillId="0" borderId="0" xfId="0" applyNumberFormat="1" applyFont="1" applyAlignment="1">
      <alignment vertical="center"/>
    </xf>
    <xf numFmtId="0" fontId="3" fillId="0" borderId="0" xfId="0" applyFont="1" applyAlignment="1">
      <alignment horizontal="center" vertical="center"/>
    </xf>
    <xf numFmtId="4" fontId="28" fillId="0" borderId="15" xfId="0" applyNumberFormat="1" applyFont="1" applyBorder="1" applyAlignment="1">
      <alignment vertical="center"/>
    </xf>
    <xf numFmtId="4" fontId="28" fillId="0" borderId="0" xfId="0" applyNumberFormat="1" applyFont="1" applyBorder="1" applyAlignment="1">
      <alignment vertical="center"/>
    </xf>
    <xf numFmtId="166" fontId="28" fillId="0" borderId="0" xfId="0" applyNumberFormat="1" applyFont="1" applyBorder="1" applyAlignment="1">
      <alignment vertical="center"/>
    </xf>
    <xf numFmtId="4" fontId="28" fillId="0" borderId="16" xfId="0" applyNumberFormat="1" applyFont="1" applyBorder="1" applyAlignment="1">
      <alignment vertical="center"/>
    </xf>
    <xf numFmtId="0" fontId="5" fillId="0" borderId="0" xfId="0" applyFont="1" applyAlignment="1">
      <alignment horizontal="left" vertical="center"/>
    </xf>
    <xf numFmtId="4" fontId="28" fillId="0" borderId="20" xfId="0" applyNumberFormat="1" applyFont="1" applyBorder="1" applyAlignment="1">
      <alignment vertical="center"/>
    </xf>
    <xf numFmtId="4" fontId="28" fillId="0" borderId="21" xfId="0" applyNumberFormat="1" applyFont="1" applyBorder="1" applyAlignment="1">
      <alignment vertical="center"/>
    </xf>
    <xf numFmtId="166" fontId="28" fillId="0" borderId="21" xfId="0" applyNumberFormat="1" applyFont="1" applyBorder="1" applyAlignment="1">
      <alignment vertical="center"/>
    </xf>
    <xf numFmtId="4" fontId="28" fillId="0" borderId="22" xfId="0" applyNumberFormat="1" applyFont="1" applyBorder="1" applyAlignment="1">
      <alignment vertical="center"/>
    </xf>
    <xf numFmtId="0" fontId="29"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17" fillId="0" borderId="0" xfId="0" applyFont="1" applyAlignment="1">
      <alignment horizontal="left" vertical="center"/>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ont="1" applyFill="1" applyAlignment="1">
      <alignment vertical="center"/>
    </xf>
    <xf numFmtId="0" fontId="4" fillId="5" borderId="7" xfId="0" applyFont="1" applyFill="1" applyBorder="1" applyAlignment="1">
      <alignment horizontal="left" vertical="center"/>
    </xf>
    <xf numFmtId="0" fontId="4" fillId="5" borderId="8" xfId="0" applyFont="1" applyFill="1" applyBorder="1" applyAlignment="1">
      <alignment horizontal="right" vertical="center"/>
    </xf>
    <xf numFmtId="0" fontId="4" fillId="5" borderId="8" xfId="0" applyFont="1" applyFill="1" applyBorder="1" applyAlignment="1">
      <alignment horizontal="center" vertical="center"/>
    </xf>
    <xf numFmtId="4" fontId="4" fillId="5" borderId="8" xfId="0" applyNumberFormat="1" applyFont="1" applyFill="1" applyBorder="1" applyAlignment="1">
      <alignment vertical="center"/>
    </xf>
    <xf numFmtId="0" fontId="0" fillId="5" borderId="9" xfId="0" applyFont="1" applyFill="1" applyBorder="1" applyAlignment="1">
      <alignment vertical="center"/>
    </xf>
    <xf numFmtId="0" fontId="21" fillId="5" borderId="0" xfId="0" applyFont="1" applyFill="1" applyAlignment="1">
      <alignment horizontal="left" vertical="center"/>
    </xf>
    <xf numFmtId="0" fontId="21" fillId="5" borderId="0" xfId="0" applyFont="1" applyFill="1" applyAlignment="1">
      <alignment horizontal="right" vertical="center"/>
    </xf>
    <xf numFmtId="0" fontId="30"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0" fillId="0" borderId="4" xfId="0" applyBorder="1" applyAlignment="1">
      <alignment horizontal="center" vertical="center" wrapText="1"/>
    </xf>
    <xf numFmtId="4" fontId="23" fillId="0" borderId="0" xfId="0" applyNumberFormat="1" applyFont="1" applyAlignment="1"/>
    <xf numFmtId="166" fontId="31" fillId="0" borderId="13" xfId="0" applyNumberFormat="1" applyFont="1" applyBorder="1" applyAlignment="1"/>
    <xf numFmtId="166" fontId="31" fillId="0" borderId="14" xfId="0" applyNumberFormat="1" applyFont="1" applyBorder="1" applyAlignment="1"/>
    <xf numFmtId="4" fontId="32" fillId="0" borderId="0" xfId="0" applyNumberFormat="1" applyFont="1" applyAlignment="1">
      <alignment vertical="center"/>
    </xf>
    <xf numFmtId="0" fontId="8" fillId="0" borderId="4"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5" xfId="0" applyFont="1" applyBorder="1" applyAlignment="1"/>
    <xf numFmtId="0" fontId="8" fillId="0" borderId="0" xfId="0" applyFont="1" applyBorder="1" applyAlignment="1"/>
    <xf numFmtId="166" fontId="8" fillId="0" borderId="0" xfId="0" applyNumberFormat="1" applyFont="1" applyBorder="1" applyAlignment="1"/>
    <xf numFmtId="166" fontId="8" fillId="0" borderId="16"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4" xfId="0" applyFont="1" applyBorder="1" applyAlignment="1" applyProtection="1">
      <alignment vertical="center"/>
      <protection locked="0"/>
    </xf>
    <xf numFmtId="0" fontId="21" fillId="0" borderId="23" xfId="0" applyFont="1" applyBorder="1" applyAlignment="1" applyProtection="1">
      <alignment horizontal="center" vertical="center"/>
      <protection locked="0"/>
    </xf>
    <xf numFmtId="49" fontId="21" fillId="0" borderId="23" xfId="0" applyNumberFormat="1" applyFont="1" applyBorder="1" applyAlignment="1" applyProtection="1">
      <alignment horizontal="left" vertical="center" wrapText="1"/>
      <protection locked="0"/>
    </xf>
    <xf numFmtId="0" fontId="21" fillId="0" borderId="23" xfId="0" applyFont="1" applyBorder="1" applyAlignment="1" applyProtection="1">
      <alignment horizontal="left" vertical="center" wrapText="1"/>
      <protection locked="0"/>
    </xf>
    <xf numFmtId="0" fontId="21" fillId="0" borderId="23" xfId="0" applyFont="1" applyBorder="1" applyAlignment="1" applyProtection="1">
      <alignment horizontal="center" vertical="center" wrapText="1"/>
      <protection locked="0"/>
    </xf>
    <xf numFmtId="167" fontId="21" fillId="0" borderId="23" xfId="0" applyNumberFormat="1" applyFont="1" applyBorder="1" applyAlignment="1" applyProtection="1">
      <alignment vertical="center"/>
      <protection locked="0"/>
    </xf>
    <xf numFmtId="4" fontId="21" fillId="3"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protection locked="0"/>
    </xf>
    <xf numFmtId="0" fontId="22" fillId="3" borderId="15" xfId="0" applyFont="1" applyFill="1" applyBorder="1" applyAlignment="1" applyProtection="1">
      <alignment horizontal="left" vertical="center"/>
      <protection locked="0"/>
    </xf>
    <xf numFmtId="0" fontId="22" fillId="0" borderId="0" xfId="0" applyFont="1" applyBorder="1" applyAlignment="1">
      <alignment horizontal="center" vertical="center"/>
    </xf>
    <xf numFmtId="166" fontId="22" fillId="0" borderId="0" xfId="0" applyNumberFormat="1" applyFont="1" applyBorder="1" applyAlignment="1">
      <alignment vertical="center"/>
    </xf>
    <xf numFmtId="166" fontId="22" fillId="0" borderId="16" xfId="0" applyNumberFormat="1" applyFont="1" applyBorder="1" applyAlignment="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lignment horizontal="left" vertical="center"/>
    </xf>
    <xf numFmtId="0" fontId="34" fillId="0" borderId="0" xfId="0" applyFont="1" applyAlignment="1">
      <alignment vertical="center" wrapText="1"/>
    </xf>
    <xf numFmtId="0" fontId="0" fillId="0" borderId="0" xfId="0" applyFont="1" applyAlignment="1" applyProtection="1">
      <alignment vertical="center"/>
      <protection locked="0"/>
    </xf>
    <xf numFmtId="0" fontId="0" fillId="0" borderId="15" xfId="0" applyFont="1" applyBorder="1" applyAlignment="1">
      <alignment vertical="center"/>
    </xf>
    <xf numFmtId="0" fontId="0" fillId="0" borderId="0" xfId="0" applyBorder="1" applyAlignment="1">
      <alignment vertical="center"/>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0"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0" xfId="0" applyFont="1" applyBorder="1" applyAlignment="1">
      <alignment vertical="center"/>
    </xf>
    <xf numFmtId="0" fontId="10" fillId="0" borderId="16" xfId="0" applyFont="1" applyBorder="1" applyAlignment="1">
      <alignment vertical="center"/>
    </xf>
    <xf numFmtId="0" fontId="35" fillId="0" borderId="23" xfId="0" applyFont="1" applyBorder="1" applyAlignment="1" applyProtection="1">
      <alignment horizontal="center" vertical="center"/>
      <protection locked="0"/>
    </xf>
    <xf numFmtId="49" fontId="35" fillId="0" borderId="23" xfId="0" applyNumberFormat="1" applyFont="1" applyBorder="1" applyAlignment="1" applyProtection="1">
      <alignment horizontal="left" vertical="center" wrapText="1"/>
      <protection locked="0"/>
    </xf>
    <xf numFmtId="0" fontId="35" fillId="0" borderId="23" xfId="0" applyFont="1" applyBorder="1" applyAlignment="1" applyProtection="1">
      <alignment horizontal="left" vertical="center" wrapText="1"/>
      <protection locked="0"/>
    </xf>
    <xf numFmtId="0" fontId="35" fillId="0" borderId="23" xfId="0" applyFont="1" applyBorder="1" applyAlignment="1" applyProtection="1">
      <alignment horizontal="center" vertical="center" wrapText="1"/>
      <protection locked="0"/>
    </xf>
    <xf numFmtId="167" fontId="35" fillId="0" borderId="23" xfId="0" applyNumberFormat="1" applyFont="1" applyBorder="1" applyAlignment="1" applyProtection="1">
      <alignment vertical="center"/>
      <protection locked="0"/>
    </xf>
    <xf numFmtId="4" fontId="35" fillId="3" borderId="23" xfId="0" applyNumberFormat="1" applyFont="1" applyFill="1" applyBorder="1" applyAlignment="1" applyProtection="1">
      <alignment vertical="center"/>
      <protection locked="0"/>
    </xf>
    <xf numFmtId="4" fontId="35" fillId="0" borderId="23" xfId="0" applyNumberFormat="1" applyFont="1" applyBorder="1" applyAlignment="1" applyProtection="1">
      <alignment vertical="center"/>
      <protection locked="0"/>
    </xf>
    <xf numFmtId="0" fontId="36" fillId="0" borderId="4" xfId="0" applyFont="1" applyBorder="1" applyAlignment="1">
      <alignment vertical="center"/>
    </xf>
    <xf numFmtId="0" fontId="35" fillId="3" borderId="15" xfId="0" applyFont="1" applyFill="1" applyBorder="1" applyAlignment="1" applyProtection="1">
      <alignment horizontal="left" vertical="center"/>
      <protection locked="0"/>
    </xf>
    <xf numFmtId="0" fontId="35" fillId="0" borderId="0" xfId="0" applyFont="1" applyBorder="1" applyAlignment="1">
      <alignment horizontal="center"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22" fillId="3" borderId="20" xfId="0" applyFont="1" applyFill="1" applyBorder="1" applyAlignment="1" applyProtection="1">
      <alignment horizontal="left" vertical="center"/>
      <protection locked="0"/>
    </xf>
    <xf numFmtId="0" fontId="22" fillId="0" borderId="21" xfId="0" applyFont="1" applyBorder="1" applyAlignment="1">
      <alignment horizontal="center" vertical="center"/>
    </xf>
    <xf numFmtId="0" fontId="0" fillId="0" borderId="21" xfId="0" applyFont="1" applyBorder="1" applyAlignment="1">
      <alignment vertical="center"/>
    </xf>
    <xf numFmtId="166" fontId="22" fillId="0" borderId="21" xfId="0" applyNumberFormat="1" applyFont="1" applyBorder="1" applyAlignment="1">
      <alignment vertical="center"/>
    </xf>
    <xf numFmtId="166" fontId="22" fillId="0" borderId="22" xfId="0" applyNumberFormat="1" applyFont="1" applyBorder="1" applyAlignment="1">
      <alignment vertical="center"/>
    </xf>
    <xf numFmtId="167" fontId="21" fillId="3" borderId="23" xfId="0" applyNumberFormat="1" applyFont="1" applyFill="1" applyBorder="1" applyAlignment="1" applyProtection="1">
      <alignment vertical="center"/>
      <protection locked="0"/>
    </xf>
    <xf numFmtId="0" fontId="0" fillId="0" borderId="0" xfId="0" applyAlignment="1">
      <alignment vertical="top"/>
    </xf>
    <xf numFmtId="0" fontId="37" fillId="0" borderId="24" xfId="0" applyFont="1" applyBorder="1" applyAlignment="1">
      <alignment vertical="center" wrapText="1"/>
    </xf>
    <xf numFmtId="0" fontId="37" fillId="0" borderId="25" xfId="0" applyFont="1" applyBorder="1" applyAlignment="1">
      <alignment vertical="center" wrapText="1"/>
    </xf>
    <xf numFmtId="0" fontId="37" fillId="0" borderId="26" xfId="0" applyFont="1" applyBorder="1" applyAlignment="1">
      <alignment vertical="center" wrapText="1"/>
    </xf>
    <xf numFmtId="0" fontId="37" fillId="0" borderId="27" xfId="0" applyFont="1" applyBorder="1" applyAlignment="1">
      <alignment horizontal="center" vertical="center" wrapText="1"/>
    </xf>
    <xf numFmtId="0" fontId="38" fillId="0" borderId="1"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7" xfId="0" applyFont="1" applyBorder="1" applyAlignment="1">
      <alignment vertical="center" wrapText="1"/>
    </xf>
    <xf numFmtId="0" fontId="39" fillId="0" borderId="29" xfId="0" applyFont="1" applyBorder="1" applyAlignment="1">
      <alignment horizontal="left" wrapText="1"/>
    </xf>
    <xf numFmtId="0" fontId="37" fillId="0" borderId="28" xfId="0" applyFont="1" applyBorder="1" applyAlignment="1">
      <alignment vertical="center" wrapText="1"/>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1" fillId="0" borderId="27" xfId="0" applyFont="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horizontal="left" vertical="center"/>
    </xf>
    <xf numFmtId="0" fontId="40" fillId="0" borderId="1" xfId="0" applyFont="1" applyBorder="1" applyAlignment="1">
      <alignment vertical="center"/>
    </xf>
    <xf numFmtId="49" fontId="40" fillId="0" borderId="1" xfId="0" applyNumberFormat="1" applyFont="1" applyBorder="1" applyAlignment="1">
      <alignment horizontal="left" vertical="center" wrapText="1"/>
    </xf>
    <xf numFmtId="49" fontId="40" fillId="0" borderId="1" xfId="0" applyNumberFormat="1" applyFont="1" applyBorder="1" applyAlignment="1">
      <alignment vertical="center" wrapText="1"/>
    </xf>
    <xf numFmtId="0" fontId="37" fillId="0" borderId="30" xfId="0" applyFont="1" applyBorder="1" applyAlignment="1">
      <alignment vertical="center" wrapText="1"/>
    </xf>
    <xf numFmtId="0" fontId="42" fillId="0" borderId="29" xfId="0" applyFont="1" applyBorder="1" applyAlignment="1">
      <alignment vertical="center" wrapText="1"/>
    </xf>
    <xf numFmtId="0" fontId="37" fillId="0" borderId="31" xfId="0" applyFont="1" applyBorder="1" applyAlignment="1">
      <alignment vertical="center" wrapText="1"/>
    </xf>
    <xf numFmtId="0" fontId="37" fillId="0" borderId="1" xfId="0" applyFont="1" applyBorder="1" applyAlignment="1">
      <alignment vertical="top"/>
    </xf>
    <xf numFmtId="0" fontId="37" fillId="0" borderId="0" xfId="0" applyFont="1" applyAlignment="1">
      <alignment vertical="top"/>
    </xf>
    <xf numFmtId="0" fontId="37" fillId="0" borderId="24" xfId="0" applyFont="1" applyBorder="1" applyAlignment="1">
      <alignment horizontal="left" vertical="center"/>
    </xf>
    <xf numFmtId="0" fontId="37" fillId="0" borderId="25" xfId="0" applyFont="1" applyBorder="1" applyAlignment="1">
      <alignment horizontal="left" vertical="center"/>
    </xf>
    <xf numFmtId="0" fontId="37" fillId="0" borderId="26" xfId="0" applyFont="1" applyBorder="1" applyAlignment="1">
      <alignment horizontal="left" vertical="center"/>
    </xf>
    <xf numFmtId="0" fontId="37" fillId="0" borderId="27" xfId="0" applyFont="1" applyBorder="1" applyAlignment="1">
      <alignment horizontal="left" vertical="center"/>
    </xf>
    <xf numFmtId="0" fontId="38" fillId="0" borderId="1" xfId="0" applyFont="1" applyBorder="1" applyAlignment="1">
      <alignment horizontal="center" vertical="center"/>
    </xf>
    <xf numFmtId="0" fontId="37" fillId="0" borderId="28" xfId="0" applyFont="1" applyBorder="1" applyAlignment="1">
      <alignment horizontal="left" vertical="center"/>
    </xf>
    <xf numFmtId="0" fontId="39" fillId="0" borderId="1" xfId="0" applyFont="1" applyBorder="1" applyAlignment="1">
      <alignment horizontal="left" vertical="center"/>
    </xf>
    <xf numFmtId="0" fontId="43" fillId="0" borderId="0" xfId="0" applyFont="1" applyAlignment="1">
      <alignment horizontal="left" vertical="center"/>
    </xf>
    <xf numFmtId="0" fontId="39" fillId="0" borderId="29" xfId="0" applyFont="1" applyBorder="1" applyAlignment="1">
      <alignment horizontal="left" vertical="center"/>
    </xf>
    <xf numFmtId="0" fontId="39" fillId="0" borderId="29" xfId="0" applyFont="1" applyBorder="1" applyAlignment="1">
      <alignment horizontal="center" vertical="center"/>
    </xf>
    <xf numFmtId="0" fontId="43" fillId="0" borderId="29" xfId="0" applyFont="1" applyBorder="1" applyAlignment="1">
      <alignment horizontal="left" vertical="center"/>
    </xf>
    <xf numFmtId="0" fontId="44" fillId="0" borderId="1" xfId="0" applyFont="1" applyBorder="1" applyAlignment="1">
      <alignment horizontal="left" vertical="center"/>
    </xf>
    <xf numFmtId="0" fontId="41" fillId="0" borderId="0" xfId="0" applyFont="1" applyAlignment="1">
      <alignment horizontal="left" vertical="center"/>
    </xf>
    <xf numFmtId="0" fontId="45" fillId="0" borderId="1" xfId="0" applyFont="1" applyBorder="1" applyAlignment="1">
      <alignment horizontal="left" vertical="center"/>
    </xf>
    <xf numFmtId="0" fontId="40" fillId="0" borderId="1" xfId="0" applyFont="1" applyBorder="1" applyAlignment="1">
      <alignment horizontal="center" vertical="center"/>
    </xf>
    <xf numFmtId="0" fontId="40" fillId="0" borderId="0" xfId="0" applyFont="1" applyAlignment="1">
      <alignment horizontal="left" vertical="center"/>
    </xf>
    <xf numFmtId="0" fontId="41" fillId="0" borderId="27" xfId="0" applyFont="1" applyBorder="1" applyAlignment="1">
      <alignment horizontal="left" vertical="center"/>
    </xf>
    <xf numFmtId="0" fontId="40" fillId="0" borderId="1" xfId="0" applyFont="1" applyFill="1" applyBorder="1" applyAlignment="1">
      <alignment horizontal="left" vertical="center"/>
    </xf>
    <xf numFmtId="0" fontId="40" fillId="0" borderId="1" xfId="0" applyFont="1" applyFill="1" applyBorder="1" applyAlignment="1">
      <alignment horizontal="center" vertical="center"/>
    </xf>
    <xf numFmtId="0" fontId="37" fillId="0" borderId="30" xfId="0" applyFont="1" applyBorder="1" applyAlignment="1">
      <alignment horizontal="left" vertical="center"/>
    </xf>
    <xf numFmtId="0" fontId="42" fillId="0" borderId="29" xfId="0" applyFont="1" applyBorder="1" applyAlignment="1">
      <alignment horizontal="left" vertical="center"/>
    </xf>
    <xf numFmtId="0" fontId="37" fillId="0" borderId="31" xfId="0" applyFont="1" applyBorder="1" applyAlignment="1">
      <alignment horizontal="left" vertical="center"/>
    </xf>
    <xf numFmtId="0" fontId="37" fillId="0" borderId="1" xfId="0" applyFont="1" applyBorder="1" applyAlignment="1">
      <alignment horizontal="left" vertical="center"/>
    </xf>
    <xf numFmtId="0" fontId="42" fillId="0" borderId="1" xfId="0" applyFont="1" applyBorder="1" applyAlignment="1">
      <alignment horizontal="left" vertical="center"/>
    </xf>
    <xf numFmtId="0" fontId="43" fillId="0" borderId="1" xfId="0" applyFont="1" applyBorder="1" applyAlignment="1">
      <alignment horizontal="left" vertical="center"/>
    </xf>
    <xf numFmtId="0" fontId="41" fillId="0" borderId="29" xfId="0" applyFont="1" applyBorder="1" applyAlignment="1">
      <alignment horizontal="left" vertical="center"/>
    </xf>
    <xf numFmtId="0" fontId="37" fillId="0" borderId="1" xfId="0" applyFont="1" applyBorder="1" applyAlignment="1">
      <alignment horizontal="left"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37" fillId="0" borderId="24"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37" fillId="0" borderId="27" xfId="0" applyFont="1" applyBorder="1" applyAlignment="1">
      <alignment horizontal="left" vertical="center" wrapText="1"/>
    </xf>
    <xf numFmtId="0" fontId="37"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1" xfId="0" applyFont="1" applyBorder="1" applyAlignment="1">
      <alignment horizontal="left" vertical="center"/>
    </xf>
    <xf numFmtId="0" fontId="41" fillId="0" borderId="28" xfId="0" applyFont="1" applyBorder="1" applyAlignment="1">
      <alignment horizontal="left" vertical="center" wrapText="1"/>
    </xf>
    <xf numFmtId="0" fontId="41" fillId="0" borderId="28" xfId="0" applyFont="1" applyBorder="1" applyAlignment="1">
      <alignment horizontal="left" vertical="center"/>
    </xf>
    <xf numFmtId="0" fontId="41" fillId="0" borderId="30" xfId="0" applyFont="1" applyBorder="1" applyAlignment="1">
      <alignment horizontal="left" vertical="center" wrapText="1"/>
    </xf>
    <xf numFmtId="0" fontId="41" fillId="0" borderId="29" xfId="0" applyFont="1" applyBorder="1" applyAlignment="1">
      <alignment horizontal="left" vertical="center" wrapText="1"/>
    </xf>
    <xf numFmtId="0" fontId="41" fillId="0" borderId="31" xfId="0" applyFont="1" applyBorder="1" applyAlignment="1">
      <alignment horizontal="left" vertical="center" wrapText="1"/>
    </xf>
    <xf numFmtId="0" fontId="40" fillId="0" borderId="1" xfId="0" applyFont="1" applyBorder="1" applyAlignment="1">
      <alignment horizontal="left" vertical="top"/>
    </xf>
    <xf numFmtId="0" fontId="40" fillId="0" borderId="1" xfId="0" applyFont="1" applyBorder="1" applyAlignment="1">
      <alignment horizontal="center" vertical="top"/>
    </xf>
    <xf numFmtId="0" fontId="41" fillId="0" borderId="30"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center" vertical="center"/>
    </xf>
    <xf numFmtId="0" fontId="43" fillId="0" borderId="0" xfId="0" applyFont="1" applyAlignment="1">
      <alignment vertical="center"/>
    </xf>
    <xf numFmtId="0" fontId="39" fillId="0" borderId="1" xfId="0" applyFont="1" applyBorder="1" applyAlignment="1">
      <alignment vertical="center"/>
    </xf>
    <xf numFmtId="0" fontId="43" fillId="0" borderId="29" xfId="0" applyFont="1" applyBorder="1" applyAlignment="1">
      <alignment vertical="center"/>
    </xf>
    <xf numFmtId="0" fontId="39" fillId="0" borderId="29" xfId="0" applyFont="1" applyBorder="1" applyAlignment="1">
      <alignment vertical="center"/>
    </xf>
    <xf numFmtId="0" fontId="40" fillId="0" borderId="1" xfId="0" applyFont="1" applyBorder="1" applyAlignment="1">
      <alignment vertical="top"/>
    </xf>
    <xf numFmtId="49" fontId="40" fillId="0" borderId="1" xfId="0" applyNumberFormat="1" applyFont="1" applyBorder="1" applyAlignment="1">
      <alignment horizontal="left" vertical="center"/>
    </xf>
    <xf numFmtId="0" fontId="0" fillId="0" borderId="29" xfId="0" applyBorder="1" applyAlignment="1">
      <alignment vertical="top"/>
    </xf>
    <xf numFmtId="0" fontId="39" fillId="0" borderId="29" xfId="0" applyFont="1" applyBorder="1" applyAlignment="1">
      <alignment horizontal="left"/>
    </xf>
    <xf numFmtId="0" fontId="43" fillId="0" borderId="29" xfId="0" applyFont="1" applyBorder="1" applyAlignment="1"/>
    <xf numFmtId="0" fontId="37" fillId="0" borderId="27" xfId="0" applyFont="1" applyBorder="1" applyAlignment="1">
      <alignment vertical="top"/>
    </xf>
    <xf numFmtId="0" fontId="37" fillId="0" borderId="28" xfId="0" applyFont="1" applyBorder="1" applyAlignment="1">
      <alignment vertical="top"/>
    </xf>
    <xf numFmtId="0" fontId="37" fillId="0" borderId="30" xfId="0" applyFont="1" applyBorder="1" applyAlignment="1">
      <alignment vertical="top"/>
    </xf>
    <xf numFmtId="0" fontId="37" fillId="0" borderId="29" xfId="0" applyFont="1" applyBorder="1" applyAlignment="1">
      <alignment vertical="top"/>
    </xf>
    <xf numFmtId="0" fontId="37"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6" t="s">
        <v>0</v>
      </c>
      <c r="AZ1" s="16" t="s">
        <v>1</v>
      </c>
      <c r="BA1" s="16" t="s">
        <v>2</v>
      </c>
      <c r="BB1" s="16" t="s">
        <v>3</v>
      </c>
      <c r="BT1" s="16" t="s">
        <v>4</v>
      </c>
      <c r="BU1" s="16" t="s">
        <v>4</v>
      </c>
      <c r="BV1" s="16" t="s">
        <v>5</v>
      </c>
    </row>
    <row r="2" s="1" customFormat="1" ht="36.96" customHeight="1">
      <c r="AR2" s="17" t="s">
        <v>6</v>
      </c>
      <c r="AS2" s="1"/>
      <c r="AT2" s="1"/>
      <c r="AU2" s="1"/>
      <c r="AV2" s="1"/>
      <c r="AW2" s="1"/>
      <c r="AX2" s="1"/>
      <c r="AY2" s="1"/>
      <c r="AZ2" s="1"/>
      <c r="BA2" s="1"/>
      <c r="BB2" s="1"/>
      <c r="BC2" s="1"/>
      <c r="BD2" s="1"/>
      <c r="BE2" s="1"/>
      <c r="BS2" s="18" t="s">
        <v>7</v>
      </c>
      <c r="BT2" s="18" t="s">
        <v>8</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7</v>
      </c>
      <c r="BT3" s="18" t="s">
        <v>9</v>
      </c>
    </row>
    <row r="4" s="1" customFormat="1" ht="24.96" customHeight="1">
      <c r="B4" s="21"/>
      <c r="D4" s="22" t="s">
        <v>10</v>
      </c>
      <c r="AR4" s="21"/>
      <c r="AS4" s="23" t="s">
        <v>11</v>
      </c>
      <c r="BE4" s="24" t="s">
        <v>12</v>
      </c>
      <c r="BS4" s="18" t="s">
        <v>13</v>
      </c>
    </row>
    <row r="5" s="1" customFormat="1" ht="12" customHeight="1">
      <c r="B5" s="21"/>
      <c r="D5" s="25" t="s">
        <v>14</v>
      </c>
      <c r="K5" s="26" t="s">
        <v>15</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1"/>
      <c r="BE5" s="27" t="s">
        <v>16</v>
      </c>
      <c r="BS5" s="18" t="s">
        <v>7</v>
      </c>
    </row>
    <row r="6" s="1" customFormat="1" ht="36.96" customHeight="1">
      <c r="B6" s="21"/>
      <c r="D6" s="28" t="s">
        <v>17</v>
      </c>
      <c r="K6" s="29" t="s">
        <v>18</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1"/>
      <c r="BE6" s="30"/>
      <c r="BS6" s="18" t="s">
        <v>7</v>
      </c>
    </row>
    <row r="7" s="1" customFormat="1" ht="12" customHeight="1">
      <c r="B7" s="21"/>
      <c r="D7" s="31" t="s">
        <v>19</v>
      </c>
      <c r="K7" s="26" t="s">
        <v>20</v>
      </c>
      <c r="AK7" s="31" t="s">
        <v>21</v>
      </c>
      <c r="AN7" s="26" t="s">
        <v>3</v>
      </c>
      <c r="AR7" s="21"/>
      <c r="BE7" s="30"/>
      <c r="BS7" s="18" t="s">
        <v>7</v>
      </c>
    </row>
    <row r="8" s="1" customFormat="1" ht="12" customHeight="1">
      <c r="B8" s="21"/>
      <c r="D8" s="31" t="s">
        <v>22</v>
      </c>
      <c r="K8" s="26" t="s">
        <v>23</v>
      </c>
      <c r="AK8" s="31" t="s">
        <v>24</v>
      </c>
      <c r="AN8" s="32" t="s">
        <v>25</v>
      </c>
      <c r="AR8" s="21"/>
      <c r="BE8" s="30"/>
      <c r="BS8" s="18" t="s">
        <v>7</v>
      </c>
    </row>
    <row r="9" s="1" customFormat="1" ht="14.4" customHeight="1">
      <c r="B9" s="21"/>
      <c r="AR9" s="21"/>
      <c r="BE9" s="30"/>
      <c r="BS9" s="18" t="s">
        <v>7</v>
      </c>
    </row>
    <row r="10" s="1" customFormat="1" ht="12" customHeight="1">
      <c r="B10" s="21"/>
      <c r="D10" s="31" t="s">
        <v>26</v>
      </c>
      <c r="AK10" s="31" t="s">
        <v>27</v>
      </c>
      <c r="AN10" s="26" t="s">
        <v>3</v>
      </c>
      <c r="AR10" s="21"/>
      <c r="BE10" s="30"/>
      <c r="BS10" s="18" t="s">
        <v>7</v>
      </c>
    </row>
    <row r="11" s="1" customFormat="1" ht="18.48" customHeight="1">
      <c r="B11" s="21"/>
      <c r="E11" s="26" t="s">
        <v>28</v>
      </c>
      <c r="AK11" s="31" t="s">
        <v>29</v>
      </c>
      <c r="AN11" s="26" t="s">
        <v>3</v>
      </c>
      <c r="AR11" s="21"/>
      <c r="BE11" s="30"/>
      <c r="BS11" s="18" t="s">
        <v>7</v>
      </c>
    </row>
    <row r="12" s="1" customFormat="1" ht="6.96" customHeight="1">
      <c r="B12" s="21"/>
      <c r="AR12" s="21"/>
      <c r="BE12" s="30"/>
      <c r="BS12" s="18" t="s">
        <v>7</v>
      </c>
    </row>
    <row r="13" s="1" customFormat="1" ht="12" customHeight="1">
      <c r="B13" s="21"/>
      <c r="D13" s="31" t="s">
        <v>30</v>
      </c>
      <c r="AK13" s="31" t="s">
        <v>27</v>
      </c>
      <c r="AN13" s="33" t="s">
        <v>31</v>
      </c>
      <c r="AR13" s="21"/>
      <c r="BE13" s="30"/>
      <c r="BS13" s="18" t="s">
        <v>7</v>
      </c>
    </row>
    <row r="14">
      <c r="B14" s="21"/>
      <c r="E14" s="33" t="s">
        <v>31</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1" t="s">
        <v>29</v>
      </c>
      <c r="AN14" s="33" t="s">
        <v>31</v>
      </c>
      <c r="AR14" s="21"/>
      <c r="BE14" s="30"/>
      <c r="BS14" s="18" t="s">
        <v>7</v>
      </c>
    </row>
    <row r="15" s="1" customFormat="1" ht="6.96" customHeight="1">
      <c r="B15" s="21"/>
      <c r="AR15" s="21"/>
      <c r="BE15" s="30"/>
      <c r="BS15" s="18" t="s">
        <v>4</v>
      </c>
    </row>
    <row r="16" s="1" customFormat="1" ht="12" customHeight="1">
      <c r="B16" s="21"/>
      <c r="D16" s="31" t="s">
        <v>32</v>
      </c>
      <c r="AK16" s="31" t="s">
        <v>27</v>
      </c>
      <c r="AN16" s="26" t="s">
        <v>3</v>
      </c>
      <c r="AR16" s="21"/>
      <c r="BE16" s="30"/>
      <c r="BS16" s="18" t="s">
        <v>4</v>
      </c>
    </row>
    <row r="17" s="1" customFormat="1" ht="18.48" customHeight="1">
      <c r="B17" s="21"/>
      <c r="E17" s="26" t="s">
        <v>33</v>
      </c>
      <c r="AK17" s="31" t="s">
        <v>29</v>
      </c>
      <c r="AN17" s="26" t="s">
        <v>3</v>
      </c>
      <c r="AR17" s="21"/>
      <c r="BE17" s="30"/>
      <c r="BS17" s="18" t="s">
        <v>34</v>
      </c>
    </row>
    <row r="18" s="1" customFormat="1" ht="6.96" customHeight="1">
      <c r="B18" s="21"/>
      <c r="AR18" s="21"/>
      <c r="BE18" s="30"/>
      <c r="BS18" s="18" t="s">
        <v>7</v>
      </c>
    </row>
    <row r="19" s="1" customFormat="1" ht="12" customHeight="1">
      <c r="B19" s="21"/>
      <c r="D19" s="31" t="s">
        <v>35</v>
      </c>
      <c r="AK19" s="31" t="s">
        <v>27</v>
      </c>
      <c r="AN19" s="26" t="s">
        <v>3</v>
      </c>
      <c r="AR19" s="21"/>
      <c r="BE19" s="30"/>
      <c r="BS19" s="18" t="s">
        <v>7</v>
      </c>
    </row>
    <row r="20" s="1" customFormat="1" ht="18.48" customHeight="1">
      <c r="B20" s="21"/>
      <c r="E20" s="26" t="s">
        <v>28</v>
      </c>
      <c r="AK20" s="31" t="s">
        <v>29</v>
      </c>
      <c r="AN20" s="26" t="s">
        <v>3</v>
      </c>
      <c r="AR20" s="21"/>
      <c r="BE20" s="30"/>
      <c r="BS20" s="18" t="s">
        <v>4</v>
      </c>
    </row>
    <row r="21" s="1" customFormat="1" ht="6.96" customHeight="1">
      <c r="B21" s="21"/>
      <c r="AR21" s="21"/>
      <c r="BE21" s="30"/>
    </row>
    <row r="22" s="1" customFormat="1" ht="12" customHeight="1">
      <c r="B22" s="21"/>
      <c r="D22" s="31" t="s">
        <v>36</v>
      </c>
      <c r="AR22" s="21"/>
      <c r="BE22" s="30"/>
    </row>
    <row r="23" s="1" customFormat="1" ht="47.25" customHeight="1">
      <c r="B23" s="21"/>
      <c r="E23" s="35" t="s">
        <v>37</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R23" s="21"/>
      <c r="BE23" s="30"/>
    </row>
    <row r="24" s="1" customFormat="1" ht="6.96" customHeight="1">
      <c r="B24" s="21"/>
      <c r="AR24" s="21"/>
      <c r="BE24" s="30"/>
    </row>
    <row r="25" s="1" customFormat="1" ht="6.96" customHeight="1">
      <c r="B25" s="21"/>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R25" s="21"/>
      <c r="BE25" s="30"/>
    </row>
    <row r="26" s="2" customFormat="1" ht="25.92" customHeight="1">
      <c r="A26" s="37"/>
      <c r="B26" s="38"/>
      <c r="C26" s="37"/>
      <c r="D26" s="39" t="s">
        <v>38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1">
        <f>ROUND(AG54,2)</f>
        <v>0</v>
      </c>
      <c r="AL26" s="40"/>
      <c r="AM26" s="40"/>
      <c r="AN26" s="40"/>
      <c r="AO26" s="40"/>
      <c r="AP26" s="37"/>
      <c r="AQ26" s="37"/>
      <c r="AR26" s="38"/>
      <c r="BE26" s="30"/>
    </row>
    <row r="27" s="2" customFormat="1" ht="6.96" customHeight="1">
      <c r="A27" s="37"/>
      <c r="B27" s="38"/>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8"/>
      <c r="BE27" s="30"/>
    </row>
    <row r="28" s="2" customFormat="1">
      <c r="A28" s="37"/>
      <c r="B28" s="38"/>
      <c r="C28" s="37"/>
      <c r="D28" s="37"/>
      <c r="E28" s="37"/>
      <c r="F28" s="37"/>
      <c r="G28" s="37"/>
      <c r="H28" s="37"/>
      <c r="I28" s="37"/>
      <c r="J28" s="37"/>
      <c r="K28" s="37"/>
      <c r="L28" s="42" t="s">
        <v>39</v>
      </c>
      <c r="M28" s="42"/>
      <c r="N28" s="42"/>
      <c r="O28" s="42"/>
      <c r="P28" s="42"/>
      <c r="Q28" s="37"/>
      <c r="R28" s="37"/>
      <c r="S28" s="37"/>
      <c r="T28" s="37"/>
      <c r="U28" s="37"/>
      <c r="V28" s="37"/>
      <c r="W28" s="42" t="s">
        <v>40</v>
      </c>
      <c r="X28" s="42"/>
      <c r="Y28" s="42"/>
      <c r="Z28" s="42"/>
      <c r="AA28" s="42"/>
      <c r="AB28" s="42"/>
      <c r="AC28" s="42"/>
      <c r="AD28" s="42"/>
      <c r="AE28" s="42"/>
      <c r="AF28" s="37"/>
      <c r="AG28" s="37"/>
      <c r="AH28" s="37"/>
      <c r="AI28" s="37"/>
      <c r="AJ28" s="37"/>
      <c r="AK28" s="42" t="s">
        <v>41</v>
      </c>
      <c r="AL28" s="42"/>
      <c r="AM28" s="42"/>
      <c r="AN28" s="42"/>
      <c r="AO28" s="42"/>
      <c r="AP28" s="37"/>
      <c r="AQ28" s="37"/>
      <c r="AR28" s="38"/>
      <c r="BE28" s="30"/>
    </row>
    <row r="29" s="3" customFormat="1" ht="14.4" customHeight="1">
      <c r="A29" s="3"/>
      <c r="B29" s="43"/>
      <c r="C29" s="3"/>
      <c r="D29" s="31" t="s">
        <v>42</v>
      </c>
      <c r="E29" s="3"/>
      <c r="F29" s="31" t="s">
        <v>43</v>
      </c>
      <c r="G29" s="3"/>
      <c r="H29" s="3"/>
      <c r="I29" s="3"/>
      <c r="J29" s="3"/>
      <c r="K29" s="3"/>
      <c r="L29" s="44">
        <v>0.20999999999999999</v>
      </c>
      <c r="M29" s="3"/>
      <c r="N29" s="3"/>
      <c r="O29" s="3"/>
      <c r="P29" s="3"/>
      <c r="Q29" s="3"/>
      <c r="R29" s="3"/>
      <c r="S29" s="3"/>
      <c r="T29" s="3"/>
      <c r="U29" s="3"/>
      <c r="V29" s="3"/>
      <c r="W29" s="45">
        <f>ROUND(AZ54, 2)</f>
        <v>0</v>
      </c>
      <c r="X29" s="3"/>
      <c r="Y29" s="3"/>
      <c r="Z29" s="3"/>
      <c r="AA29" s="3"/>
      <c r="AB29" s="3"/>
      <c r="AC29" s="3"/>
      <c r="AD29" s="3"/>
      <c r="AE29" s="3"/>
      <c r="AF29" s="3"/>
      <c r="AG29" s="3"/>
      <c r="AH29" s="3"/>
      <c r="AI29" s="3"/>
      <c r="AJ29" s="3"/>
      <c r="AK29" s="45">
        <f>ROUND(AV54, 2)</f>
        <v>0</v>
      </c>
      <c r="AL29" s="3"/>
      <c r="AM29" s="3"/>
      <c r="AN29" s="3"/>
      <c r="AO29" s="3"/>
      <c r="AP29" s="3"/>
      <c r="AQ29" s="3"/>
      <c r="AR29" s="43"/>
      <c r="BE29" s="46"/>
    </row>
    <row r="30" s="3" customFormat="1" ht="14.4" customHeight="1">
      <c r="A30" s="3"/>
      <c r="B30" s="43"/>
      <c r="C30" s="3"/>
      <c r="D30" s="3"/>
      <c r="E30" s="3"/>
      <c r="F30" s="31" t="s">
        <v>44</v>
      </c>
      <c r="G30" s="3"/>
      <c r="H30" s="3"/>
      <c r="I30" s="3"/>
      <c r="J30" s="3"/>
      <c r="K30" s="3"/>
      <c r="L30" s="44">
        <v>0.14999999999999999</v>
      </c>
      <c r="M30" s="3"/>
      <c r="N30" s="3"/>
      <c r="O30" s="3"/>
      <c r="P30" s="3"/>
      <c r="Q30" s="3"/>
      <c r="R30" s="3"/>
      <c r="S30" s="3"/>
      <c r="T30" s="3"/>
      <c r="U30" s="3"/>
      <c r="V30" s="3"/>
      <c r="W30" s="45">
        <f>ROUND(BA54, 2)</f>
        <v>0</v>
      </c>
      <c r="X30" s="3"/>
      <c r="Y30" s="3"/>
      <c r="Z30" s="3"/>
      <c r="AA30" s="3"/>
      <c r="AB30" s="3"/>
      <c r="AC30" s="3"/>
      <c r="AD30" s="3"/>
      <c r="AE30" s="3"/>
      <c r="AF30" s="3"/>
      <c r="AG30" s="3"/>
      <c r="AH30" s="3"/>
      <c r="AI30" s="3"/>
      <c r="AJ30" s="3"/>
      <c r="AK30" s="45">
        <f>ROUND(AW54, 2)</f>
        <v>0</v>
      </c>
      <c r="AL30" s="3"/>
      <c r="AM30" s="3"/>
      <c r="AN30" s="3"/>
      <c r="AO30" s="3"/>
      <c r="AP30" s="3"/>
      <c r="AQ30" s="3"/>
      <c r="AR30" s="43"/>
      <c r="BE30" s="46"/>
    </row>
    <row r="31" hidden="1" s="3" customFormat="1" ht="14.4" customHeight="1">
      <c r="A31" s="3"/>
      <c r="B31" s="43"/>
      <c r="C31" s="3"/>
      <c r="D31" s="3"/>
      <c r="E31" s="3"/>
      <c r="F31" s="31" t="s">
        <v>45</v>
      </c>
      <c r="G31" s="3"/>
      <c r="H31" s="3"/>
      <c r="I31" s="3"/>
      <c r="J31" s="3"/>
      <c r="K31" s="3"/>
      <c r="L31" s="44">
        <v>0.20999999999999999</v>
      </c>
      <c r="M31" s="3"/>
      <c r="N31" s="3"/>
      <c r="O31" s="3"/>
      <c r="P31" s="3"/>
      <c r="Q31" s="3"/>
      <c r="R31" s="3"/>
      <c r="S31" s="3"/>
      <c r="T31" s="3"/>
      <c r="U31" s="3"/>
      <c r="V31" s="3"/>
      <c r="W31" s="45">
        <f>ROUND(BB54, 2)</f>
        <v>0</v>
      </c>
      <c r="X31" s="3"/>
      <c r="Y31" s="3"/>
      <c r="Z31" s="3"/>
      <c r="AA31" s="3"/>
      <c r="AB31" s="3"/>
      <c r="AC31" s="3"/>
      <c r="AD31" s="3"/>
      <c r="AE31" s="3"/>
      <c r="AF31" s="3"/>
      <c r="AG31" s="3"/>
      <c r="AH31" s="3"/>
      <c r="AI31" s="3"/>
      <c r="AJ31" s="3"/>
      <c r="AK31" s="45">
        <v>0</v>
      </c>
      <c r="AL31" s="3"/>
      <c r="AM31" s="3"/>
      <c r="AN31" s="3"/>
      <c r="AO31" s="3"/>
      <c r="AP31" s="3"/>
      <c r="AQ31" s="3"/>
      <c r="AR31" s="43"/>
      <c r="BE31" s="46"/>
    </row>
    <row r="32" hidden="1" s="3" customFormat="1" ht="14.4" customHeight="1">
      <c r="A32" s="3"/>
      <c r="B32" s="43"/>
      <c r="C32" s="3"/>
      <c r="D32" s="3"/>
      <c r="E32" s="3"/>
      <c r="F32" s="31" t="s">
        <v>46</v>
      </c>
      <c r="G32" s="3"/>
      <c r="H32" s="3"/>
      <c r="I32" s="3"/>
      <c r="J32" s="3"/>
      <c r="K32" s="3"/>
      <c r="L32" s="44">
        <v>0.14999999999999999</v>
      </c>
      <c r="M32" s="3"/>
      <c r="N32" s="3"/>
      <c r="O32" s="3"/>
      <c r="P32" s="3"/>
      <c r="Q32" s="3"/>
      <c r="R32" s="3"/>
      <c r="S32" s="3"/>
      <c r="T32" s="3"/>
      <c r="U32" s="3"/>
      <c r="V32" s="3"/>
      <c r="W32" s="45">
        <f>ROUND(BC54, 2)</f>
        <v>0</v>
      </c>
      <c r="X32" s="3"/>
      <c r="Y32" s="3"/>
      <c r="Z32" s="3"/>
      <c r="AA32" s="3"/>
      <c r="AB32" s="3"/>
      <c r="AC32" s="3"/>
      <c r="AD32" s="3"/>
      <c r="AE32" s="3"/>
      <c r="AF32" s="3"/>
      <c r="AG32" s="3"/>
      <c r="AH32" s="3"/>
      <c r="AI32" s="3"/>
      <c r="AJ32" s="3"/>
      <c r="AK32" s="45">
        <v>0</v>
      </c>
      <c r="AL32" s="3"/>
      <c r="AM32" s="3"/>
      <c r="AN32" s="3"/>
      <c r="AO32" s="3"/>
      <c r="AP32" s="3"/>
      <c r="AQ32" s="3"/>
      <c r="AR32" s="43"/>
      <c r="BE32" s="46"/>
    </row>
    <row r="33" hidden="1" s="3" customFormat="1" ht="14.4" customHeight="1">
      <c r="A33" s="3"/>
      <c r="B33" s="43"/>
      <c r="C33" s="3"/>
      <c r="D33" s="3"/>
      <c r="E33" s="3"/>
      <c r="F33" s="31" t="s">
        <v>47</v>
      </c>
      <c r="G33" s="3"/>
      <c r="H33" s="3"/>
      <c r="I33" s="3"/>
      <c r="J33" s="3"/>
      <c r="K33" s="3"/>
      <c r="L33" s="44">
        <v>0</v>
      </c>
      <c r="M33" s="3"/>
      <c r="N33" s="3"/>
      <c r="O33" s="3"/>
      <c r="P33" s="3"/>
      <c r="Q33" s="3"/>
      <c r="R33" s="3"/>
      <c r="S33" s="3"/>
      <c r="T33" s="3"/>
      <c r="U33" s="3"/>
      <c r="V33" s="3"/>
      <c r="W33" s="45">
        <f>ROUND(BD54, 2)</f>
        <v>0</v>
      </c>
      <c r="X33" s="3"/>
      <c r="Y33" s="3"/>
      <c r="Z33" s="3"/>
      <c r="AA33" s="3"/>
      <c r="AB33" s="3"/>
      <c r="AC33" s="3"/>
      <c r="AD33" s="3"/>
      <c r="AE33" s="3"/>
      <c r="AF33" s="3"/>
      <c r="AG33" s="3"/>
      <c r="AH33" s="3"/>
      <c r="AI33" s="3"/>
      <c r="AJ33" s="3"/>
      <c r="AK33" s="45">
        <v>0</v>
      </c>
      <c r="AL33" s="3"/>
      <c r="AM33" s="3"/>
      <c r="AN33" s="3"/>
      <c r="AO33" s="3"/>
      <c r="AP33" s="3"/>
      <c r="AQ33" s="3"/>
      <c r="AR33" s="43"/>
      <c r="BE33" s="3"/>
    </row>
    <row r="34" s="2" customFormat="1" ht="6.96" customHeight="1">
      <c r="A34" s="37"/>
      <c r="B34" s="3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8"/>
      <c r="BE34" s="37"/>
    </row>
    <row r="35" s="2" customFormat="1" ht="25.92" customHeight="1">
      <c r="A35" s="37"/>
      <c r="B35" s="38"/>
      <c r="C35" s="47"/>
      <c r="D35" s="48" t="s">
        <v>48</v>
      </c>
      <c r="E35" s="49"/>
      <c r="F35" s="49"/>
      <c r="G35" s="49"/>
      <c r="H35" s="49"/>
      <c r="I35" s="49"/>
      <c r="J35" s="49"/>
      <c r="K35" s="49"/>
      <c r="L35" s="49"/>
      <c r="M35" s="49"/>
      <c r="N35" s="49"/>
      <c r="O35" s="49"/>
      <c r="P35" s="49"/>
      <c r="Q35" s="49"/>
      <c r="R35" s="49"/>
      <c r="S35" s="49"/>
      <c r="T35" s="50" t="s">
        <v>49</v>
      </c>
      <c r="U35" s="49"/>
      <c r="V35" s="49"/>
      <c r="W35" s="49"/>
      <c r="X35" s="51" t="s">
        <v>50</v>
      </c>
      <c r="Y35" s="49"/>
      <c r="Z35" s="49"/>
      <c r="AA35" s="49"/>
      <c r="AB35" s="49"/>
      <c r="AC35" s="49"/>
      <c r="AD35" s="49"/>
      <c r="AE35" s="49"/>
      <c r="AF35" s="49"/>
      <c r="AG35" s="49"/>
      <c r="AH35" s="49"/>
      <c r="AI35" s="49"/>
      <c r="AJ35" s="49"/>
      <c r="AK35" s="52">
        <f>SUM(AK26:AK33)</f>
        <v>0</v>
      </c>
      <c r="AL35" s="49"/>
      <c r="AM35" s="49"/>
      <c r="AN35" s="49"/>
      <c r="AO35" s="53"/>
      <c r="AP35" s="47"/>
      <c r="AQ35" s="47"/>
      <c r="AR35" s="38"/>
      <c r="BE35" s="37"/>
    </row>
    <row r="36" s="2" customFormat="1" ht="6.96" customHeight="1">
      <c r="A36" s="37"/>
      <c r="B36" s="3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8"/>
      <c r="BE36" s="37"/>
    </row>
    <row r="37" s="2" customFormat="1" ht="6.96" customHeight="1">
      <c r="A37" s="37"/>
      <c r="B37" s="54"/>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38"/>
      <c r="BE37" s="37"/>
    </row>
    <row r="41" s="2" customFormat="1" ht="6.96" customHeight="1">
      <c r="A41" s="37"/>
      <c r="B41" s="56"/>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38"/>
      <c r="BE41" s="37"/>
    </row>
    <row r="42" s="2" customFormat="1" ht="24.96" customHeight="1">
      <c r="A42" s="37"/>
      <c r="B42" s="38"/>
      <c r="C42" s="22" t="s">
        <v>51</v>
      </c>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8"/>
      <c r="BE42" s="37"/>
    </row>
    <row r="43" s="2" customFormat="1" ht="6.96" customHeight="1">
      <c r="A43" s="37"/>
      <c r="B43" s="38"/>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8"/>
      <c r="BE43" s="37"/>
    </row>
    <row r="44" s="4" customFormat="1" ht="12" customHeight="1">
      <c r="A44" s="4"/>
      <c r="B44" s="58"/>
      <c r="C44" s="31" t="s">
        <v>14</v>
      </c>
      <c r="D44" s="4"/>
      <c r="E44" s="4"/>
      <c r="F44" s="4"/>
      <c r="G44" s="4"/>
      <c r="H44" s="4"/>
      <c r="I44" s="4"/>
      <c r="J44" s="4"/>
      <c r="K44" s="4"/>
      <c r="L44" s="4" t="str">
        <f>K5</f>
        <v>20-1108</v>
      </c>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58"/>
      <c r="BE44" s="4"/>
    </row>
    <row r="45" s="5" customFormat="1" ht="36.96" customHeight="1">
      <c r="A45" s="5"/>
      <c r="B45" s="59"/>
      <c r="C45" s="60" t="s">
        <v>17</v>
      </c>
      <c r="D45" s="5"/>
      <c r="E45" s="5"/>
      <c r="F45" s="5"/>
      <c r="G45" s="5"/>
      <c r="H45" s="5"/>
      <c r="I45" s="5"/>
      <c r="J45" s="5"/>
      <c r="K45" s="5"/>
      <c r="L45" s="61" t="str">
        <f>K6</f>
        <v>Stavební úpravy pokojů 14 a 15 penzionu Athéna v Nové Včelnici</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9"/>
      <c r="BE45" s="5"/>
    </row>
    <row r="46" s="2" customFormat="1" ht="6.96" customHeight="1">
      <c r="A46" s="37"/>
      <c r="B46" s="38"/>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8"/>
      <c r="BE46" s="37"/>
    </row>
    <row r="47" s="2" customFormat="1" ht="12" customHeight="1">
      <c r="A47" s="37"/>
      <c r="B47" s="38"/>
      <c r="C47" s="31" t="s">
        <v>22</v>
      </c>
      <c r="D47" s="37"/>
      <c r="E47" s="37"/>
      <c r="F47" s="37"/>
      <c r="G47" s="37"/>
      <c r="H47" s="37"/>
      <c r="I47" s="37"/>
      <c r="J47" s="37"/>
      <c r="K47" s="37"/>
      <c r="L47" s="62" t="str">
        <f>IF(K8="","",K8)</f>
        <v>Nová Včelnice</v>
      </c>
      <c r="M47" s="37"/>
      <c r="N47" s="37"/>
      <c r="O47" s="37"/>
      <c r="P47" s="37"/>
      <c r="Q47" s="37"/>
      <c r="R47" s="37"/>
      <c r="S47" s="37"/>
      <c r="T47" s="37"/>
      <c r="U47" s="37"/>
      <c r="V47" s="37"/>
      <c r="W47" s="37"/>
      <c r="X47" s="37"/>
      <c r="Y47" s="37"/>
      <c r="Z47" s="37"/>
      <c r="AA47" s="37"/>
      <c r="AB47" s="37"/>
      <c r="AC47" s="37"/>
      <c r="AD47" s="37"/>
      <c r="AE47" s="37"/>
      <c r="AF47" s="37"/>
      <c r="AG47" s="37"/>
      <c r="AH47" s="37"/>
      <c r="AI47" s="31" t="s">
        <v>24</v>
      </c>
      <c r="AJ47" s="37"/>
      <c r="AK47" s="37"/>
      <c r="AL47" s="37"/>
      <c r="AM47" s="63" t="str">
        <f>IF(AN8= "","",AN8)</f>
        <v>4. 11. 2020</v>
      </c>
      <c r="AN47" s="63"/>
      <c r="AO47" s="37"/>
      <c r="AP47" s="37"/>
      <c r="AQ47" s="37"/>
      <c r="AR47" s="38"/>
      <c r="BE47" s="37"/>
    </row>
    <row r="48" s="2" customFormat="1" ht="6.96" customHeight="1">
      <c r="A48" s="37"/>
      <c r="B48" s="38"/>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8"/>
      <c r="BE48" s="37"/>
    </row>
    <row r="49" s="2" customFormat="1" ht="25.65" customHeight="1">
      <c r="A49" s="37"/>
      <c r="B49" s="38"/>
      <c r="C49" s="31" t="s">
        <v>26</v>
      </c>
      <c r="D49" s="37"/>
      <c r="E49" s="37"/>
      <c r="F49" s="37"/>
      <c r="G49" s="37"/>
      <c r="H49" s="37"/>
      <c r="I49" s="37"/>
      <c r="J49" s="37"/>
      <c r="K49" s="37"/>
      <c r="L49" s="4" t="str">
        <f>IF(E11= "","",E11)</f>
        <v xml:space="preserve"> </v>
      </c>
      <c r="M49" s="37"/>
      <c r="N49" s="37"/>
      <c r="O49" s="37"/>
      <c r="P49" s="37"/>
      <c r="Q49" s="37"/>
      <c r="R49" s="37"/>
      <c r="S49" s="37"/>
      <c r="T49" s="37"/>
      <c r="U49" s="37"/>
      <c r="V49" s="37"/>
      <c r="W49" s="37"/>
      <c r="X49" s="37"/>
      <c r="Y49" s="37"/>
      <c r="Z49" s="37"/>
      <c r="AA49" s="37"/>
      <c r="AB49" s="37"/>
      <c r="AC49" s="37"/>
      <c r="AD49" s="37"/>
      <c r="AE49" s="37"/>
      <c r="AF49" s="37"/>
      <c r="AG49" s="37"/>
      <c r="AH49" s="37"/>
      <c r="AI49" s="31" t="s">
        <v>32</v>
      </c>
      <c r="AJ49" s="37"/>
      <c r="AK49" s="37"/>
      <c r="AL49" s="37"/>
      <c r="AM49" s="64" t="str">
        <f>IF(E17="","",E17)</f>
        <v>Věra Davidová, Nová Včelnice</v>
      </c>
      <c r="AN49" s="4"/>
      <c r="AO49" s="4"/>
      <c r="AP49" s="4"/>
      <c r="AQ49" s="37"/>
      <c r="AR49" s="38"/>
      <c r="AS49" s="65" t="s">
        <v>52</v>
      </c>
      <c r="AT49" s="66"/>
      <c r="AU49" s="67"/>
      <c r="AV49" s="67"/>
      <c r="AW49" s="67"/>
      <c r="AX49" s="67"/>
      <c r="AY49" s="67"/>
      <c r="AZ49" s="67"/>
      <c r="BA49" s="67"/>
      <c r="BB49" s="67"/>
      <c r="BC49" s="67"/>
      <c r="BD49" s="68"/>
      <c r="BE49" s="37"/>
    </row>
    <row r="50" s="2" customFormat="1" ht="15.15" customHeight="1">
      <c r="A50" s="37"/>
      <c r="B50" s="38"/>
      <c r="C50" s="31" t="s">
        <v>30</v>
      </c>
      <c r="D50" s="37"/>
      <c r="E50" s="37"/>
      <c r="F50" s="37"/>
      <c r="G50" s="37"/>
      <c r="H50" s="37"/>
      <c r="I50" s="37"/>
      <c r="J50" s="37"/>
      <c r="K50" s="37"/>
      <c r="L50" s="4" t="str">
        <f>IF(E14= "Vyplň údaj","",E14)</f>
        <v/>
      </c>
      <c r="M50" s="37"/>
      <c r="N50" s="37"/>
      <c r="O50" s="37"/>
      <c r="P50" s="37"/>
      <c r="Q50" s="37"/>
      <c r="R50" s="37"/>
      <c r="S50" s="37"/>
      <c r="T50" s="37"/>
      <c r="U50" s="37"/>
      <c r="V50" s="37"/>
      <c r="W50" s="37"/>
      <c r="X50" s="37"/>
      <c r="Y50" s="37"/>
      <c r="Z50" s="37"/>
      <c r="AA50" s="37"/>
      <c r="AB50" s="37"/>
      <c r="AC50" s="37"/>
      <c r="AD50" s="37"/>
      <c r="AE50" s="37"/>
      <c r="AF50" s="37"/>
      <c r="AG50" s="37"/>
      <c r="AH50" s="37"/>
      <c r="AI50" s="31" t="s">
        <v>35</v>
      </c>
      <c r="AJ50" s="37"/>
      <c r="AK50" s="37"/>
      <c r="AL50" s="37"/>
      <c r="AM50" s="64" t="str">
        <f>IF(E20="","",E20)</f>
        <v xml:space="preserve"> </v>
      </c>
      <c r="AN50" s="4"/>
      <c r="AO50" s="4"/>
      <c r="AP50" s="4"/>
      <c r="AQ50" s="37"/>
      <c r="AR50" s="38"/>
      <c r="AS50" s="69"/>
      <c r="AT50" s="70"/>
      <c r="AU50" s="71"/>
      <c r="AV50" s="71"/>
      <c r="AW50" s="71"/>
      <c r="AX50" s="71"/>
      <c r="AY50" s="71"/>
      <c r="AZ50" s="71"/>
      <c r="BA50" s="71"/>
      <c r="BB50" s="71"/>
      <c r="BC50" s="71"/>
      <c r="BD50" s="72"/>
      <c r="BE50" s="37"/>
    </row>
    <row r="51" s="2" customFormat="1" ht="10.8" customHeight="1">
      <c r="A51" s="37"/>
      <c r="B51" s="38"/>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8"/>
      <c r="AS51" s="69"/>
      <c r="AT51" s="70"/>
      <c r="AU51" s="71"/>
      <c r="AV51" s="71"/>
      <c r="AW51" s="71"/>
      <c r="AX51" s="71"/>
      <c r="AY51" s="71"/>
      <c r="AZ51" s="71"/>
      <c r="BA51" s="71"/>
      <c r="BB51" s="71"/>
      <c r="BC51" s="71"/>
      <c r="BD51" s="72"/>
      <c r="BE51" s="37"/>
    </row>
    <row r="52" s="2" customFormat="1" ht="29.28" customHeight="1">
      <c r="A52" s="37"/>
      <c r="B52" s="38"/>
      <c r="C52" s="73" t="s">
        <v>53</v>
      </c>
      <c r="D52" s="74"/>
      <c r="E52" s="74"/>
      <c r="F52" s="74"/>
      <c r="G52" s="74"/>
      <c r="H52" s="75"/>
      <c r="I52" s="76" t="s">
        <v>54</v>
      </c>
      <c r="J52" s="74"/>
      <c r="K52" s="74"/>
      <c r="L52" s="74"/>
      <c r="M52" s="74"/>
      <c r="N52" s="74"/>
      <c r="O52" s="74"/>
      <c r="P52" s="74"/>
      <c r="Q52" s="74"/>
      <c r="R52" s="74"/>
      <c r="S52" s="74"/>
      <c r="T52" s="74"/>
      <c r="U52" s="74"/>
      <c r="V52" s="74"/>
      <c r="W52" s="74"/>
      <c r="X52" s="74"/>
      <c r="Y52" s="74"/>
      <c r="Z52" s="74"/>
      <c r="AA52" s="74"/>
      <c r="AB52" s="74"/>
      <c r="AC52" s="74"/>
      <c r="AD52" s="74"/>
      <c r="AE52" s="74"/>
      <c r="AF52" s="74"/>
      <c r="AG52" s="77" t="s">
        <v>55</v>
      </c>
      <c r="AH52" s="74"/>
      <c r="AI52" s="74"/>
      <c r="AJ52" s="74"/>
      <c r="AK52" s="74"/>
      <c r="AL52" s="74"/>
      <c r="AM52" s="74"/>
      <c r="AN52" s="76" t="s">
        <v>56</v>
      </c>
      <c r="AO52" s="74"/>
      <c r="AP52" s="74"/>
      <c r="AQ52" s="78" t="s">
        <v>57</v>
      </c>
      <c r="AR52" s="38"/>
      <c r="AS52" s="79" t="s">
        <v>58</v>
      </c>
      <c r="AT52" s="80" t="s">
        <v>59</v>
      </c>
      <c r="AU52" s="80" t="s">
        <v>60</v>
      </c>
      <c r="AV52" s="80" t="s">
        <v>61</v>
      </c>
      <c r="AW52" s="80" t="s">
        <v>62</v>
      </c>
      <c r="AX52" s="80" t="s">
        <v>63</v>
      </c>
      <c r="AY52" s="80" t="s">
        <v>64</v>
      </c>
      <c r="AZ52" s="80" t="s">
        <v>65</v>
      </c>
      <c r="BA52" s="80" t="s">
        <v>66</v>
      </c>
      <c r="BB52" s="80" t="s">
        <v>67</v>
      </c>
      <c r="BC52" s="80" t="s">
        <v>68</v>
      </c>
      <c r="BD52" s="81" t="s">
        <v>69</v>
      </c>
      <c r="BE52" s="37"/>
    </row>
    <row r="53" s="2" customFormat="1" ht="10.8" customHeight="1">
      <c r="A53" s="37"/>
      <c r="B53" s="38"/>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8"/>
      <c r="AS53" s="82"/>
      <c r="AT53" s="83"/>
      <c r="AU53" s="83"/>
      <c r="AV53" s="83"/>
      <c r="AW53" s="83"/>
      <c r="AX53" s="83"/>
      <c r="AY53" s="83"/>
      <c r="AZ53" s="83"/>
      <c r="BA53" s="83"/>
      <c r="BB53" s="83"/>
      <c r="BC53" s="83"/>
      <c r="BD53" s="84"/>
      <c r="BE53" s="37"/>
    </row>
    <row r="54" s="6" customFormat="1" ht="32.4" customHeight="1">
      <c r="A54" s="6"/>
      <c r="B54" s="85"/>
      <c r="C54" s="86" t="s">
        <v>70</v>
      </c>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8">
        <f>ROUND(SUM(AG55:AG59),2)</f>
        <v>0</v>
      </c>
      <c r="AH54" s="88"/>
      <c r="AI54" s="88"/>
      <c r="AJ54" s="88"/>
      <c r="AK54" s="88"/>
      <c r="AL54" s="88"/>
      <c r="AM54" s="88"/>
      <c r="AN54" s="89">
        <f>SUM(AG54,AT54)</f>
        <v>0</v>
      </c>
      <c r="AO54" s="89"/>
      <c r="AP54" s="89"/>
      <c r="AQ54" s="90" t="s">
        <v>3</v>
      </c>
      <c r="AR54" s="85"/>
      <c r="AS54" s="91">
        <f>ROUND(SUM(AS55:AS59),2)</f>
        <v>0</v>
      </c>
      <c r="AT54" s="92">
        <f>ROUND(SUM(AV54:AW54),2)</f>
        <v>0</v>
      </c>
      <c r="AU54" s="93">
        <f>ROUND(SUM(AU55:AU59),5)</f>
        <v>0</v>
      </c>
      <c r="AV54" s="92">
        <f>ROUND(AZ54*L29,2)</f>
        <v>0</v>
      </c>
      <c r="AW54" s="92">
        <f>ROUND(BA54*L30,2)</f>
        <v>0</v>
      </c>
      <c r="AX54" s="92">
        <f>ROUND(BB54*L29,2)</f>
        <v>0</v>
      </c>
      <c r="AY54" s="92">
        <f>ROUND(BC54*L30,2)</f>
        <v>0</v>
      </c>
      <c r="AZ54" s="92">
        <f>ROUND(SUM(AZ55:AZ59),2)</f>
        <v>0</v>
      </c>
      <c r="BA54" s="92">
        <f>ROUND(SUM(BA55:BA59),2)</f>
        <v>0</v>
      </c>
      <c r="BB54" s="92">
        <f>ROUND(SUM(BB55:BB59),2)</f>
        <v>0</v>
      </c>
      <c r="BC54" s="92">
        <f>ROUND(SUM(BC55:BC59),2)</f>
        <v>0</v>
      </c>
      <c r="BD54" s="94">
        <f>ROUND(SUM(BD55:BD59),2)</f>
        <v>0</v>
      </c>
      <c r="BE54" s="6"/>
      <c r="BS54" s="95" t="s">
        <v>71</v>
      </c>
      <c r="BT54" s="95" t="s">
        <v>72</v>
      </c>
      <c r="BU54" s="96" t="s">
        <v>73</v>
      </c>
      <c r="BV54" s="95" t="s">
        <v>74</v>
      </c>
      <c r="BW54" s="95" t="s">
        <v>5</v>
      </c>
      <c r="BX54" s="95" t="s">
        <v>75</v>
      </c>
      <c r="CL54" s="95" t="s">
        <v>20</v>
      </c>
    </row>
    <row r="55" s="7" customFormat="1" ht="16.5" customHeight="1">
      <c r="A55" s="97" t="s">
        <v>76</v>
      </c>
      <c r="B55" s="98"/>
      <c r="C55" s="99"/>
      <c r="D55" s="100" t="s">
        <v>77</v>
      </c>
      <c r="E55" s="100"/>
      <c r="F55" s="100"/>
      <c r="G55" s="100"/>
      <c r="H55" s="100"/>
      <c r="I55" s="101"/>
      <c r="J55" s="100" t="s">
        <v>78</v>
      </c>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2">
        <f>'01 - stavební část'!J30</f>
        <v>0</v>
      </c>
      <c r="AH55" s="101"/>
      <c r="AI55" s="101"/>
      <c r="AJ55" s="101"/>
      <c r="AK55" s="101"/>
      <c r="AL55" s="101"/>
      <c r="AM55" s="101"/>
      <c r="AN55" s="102">
        <f>SUM(AG55,AT55)</f>
        <v>0</v>
      </c>
      <c r="AO55" s="101"/>
      <c r="AP55" s="101"/>
      <c r="AQ55" s="103" t="s">
        <v>79</v>
      </c>
      <c r="AR55" s="98"/>
      <c r="AS55" s="104">
        <v>0</v>
      </c>
      <c r="AT55" s="105">
        <f>ROUND(SUM(AV55:AW55),2)</f>
        <v>0</v>
      </c>
      <c r="AU55" s="106">
        <f>'01 - stavební část'!P97</f>
        <v>0</v>
      </c>
      <c r="AV55" s="105">
        <f>'01 - stavební část'!J33</f>
        <v>0</v>
      </c>
      <c r="AW55" s="105">
        <f>'01 - stavební část'!J34</f>
        <v>0</v>
      </c>
      <c r="AX55" s="105">
        <f>'01 - stavební část'!J35</f>
        <v>0</v>
      </c>
      <c r="AY55" s="105">
        <f>'01 - stavební část'!J36</f>
        <v>0</v>
      </c>
      <c r="AZ55" s="105">
        <f>'01 - stavební část'!F33</f>
        <v>0</v>
      </c>
      <c r="BA55" s="105">
        <f>'01 - stavební část'!F34</f>
        <v>0</v>
      </c>
      <c r="BB55" s="105">
        <f>'01 - stavební část'!F35</f>
        <v>0</v>
      </c>
      <c r="BC55" s="105">
        <f>'01 - stavební část'!F36</f>
        <v>0</v>
      </c>
      <c r="BD55" s="107">
        <f>'01 - stavební část'!F37</f>
        <v>0</v>
      </c>
      <c r="BE55" s="7"/>
      <c r="BT55" s="108" t="s">
        <v>80</v>
      </c>
      <c r="BV55" s="108" t="s">
        <v>74</v>
      </c>
      <c r="BW55" s="108" t="s">
        <v>81</v>
      </c>
      <c r="BX55" s="108" t="s">
        <v>5</v>
      </c>
      <c r="CL55" s="108" t="s">
        <v>20</v>
      </c>
      <c r="CM55" s="108" t="s">
        <v>82</v>
      </c>
    </row>
    <row r="56" s="7" customFormat="1" ht="16.5" customHeight="1">
      <c r="A56" s="97" t="s">
        <v>76</v>
      </c>
      <c r="B56" s="98"/>
      <c r="C56" s="99"/>
      <c r="D56" s="100" t="s">
        <v>83</v>
      </c>
      <c r="E56" s="100"/>
      <c r="F56" s="100"/>
      <c r="G56" s="100"/>
      <c r="H56" s="100"/>
      <c r="I56" s="101"/>
      <c r="J56" s="100" t="s">
        <v>84</v>
      </c>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2">
        <f>'02 - elektroinstalace'!J30</f>
        <v>0</v>
      </c>
      <c r="AH56" s="101"/>
      <c r="AI56" s="101"/>
      <c r="AJ56" s="101"/>
      <c r="AK56" s="101"/>
      <c r="AL56" s="101"/>
      <c r="AM56" s="101"/>
      <c r="AN56" s="102">
        <f>SUM(AG56,AT56)</f>
        <v>0</v>
      </c>
      <c r="AO56" s="101"/>
      <c r="AP56" s="101"/>
      <c r="AQ56" s="103" t="s">
        <v>79</v>
      </c>
      <c r="AR56" s="98"/>
      <c r="AS56" s="104">
        <v>0</v>
      </c>
      <c r="AT56" s="105">
        <f>ROUND(SUM(AV56:AW56),2)</f>
        <v>0</v>
      </c>
      <c r="AU56" s="106">
        <f>'02 - elektroinstalace'!P85</f>
        <v>0</v>
      </c>
      <c r="AV56" s="105">
        <f>'02 - elektroinstalace'!J33</f>
        <v>0</v>
      </c>
      <c r="AW56" s="105">
        <f>'02 - elektroinstalace'!J34</f>
        <v>0</v>
      </c>
      <c r="AX56" s="105">
        <f>'02 - elektroinstalace'!J35</f>
        <v>0</v>
      </c>
      <c r="AY56" s="105">
        <f>'02 - elektroinstalace'!J36</f>
        <v>0</v>
      </c>
      <c r="AZ56" s="105">
        <f>'02 - elektroinstalace'!F33</f>
        <v>0</v>
      </c>
      <c r="BA56" s="105">
        <f>'02 - elektroinstalace'!F34</f>
        <v>0</v>
      </c>
      <c r="BB56" s="105">
        <f>'02 - elektroinstalace'!F35</f>
        <v>0</v>
      </c>
      <c r="BC56" s="105">
        <f>'02 - elektroinstalace'!F36</f>
        <v>0</v>
      </c>
      <c r="BD56" s="107">
        <f>'02 - elektroinstalace'!F37</f>
        <v>0</v>
      </c>
      <c r="BE56" s="7"/>
      <c r="BT56" s="108" t="s">
        <v>80</v>
      </c>
      <c r="BV56" s="108" t="s">
        <v>74</v>
      </c>
      <c r="BW56" s="108" t="s">
        <v>85</v>
      </c>
      <c r="BX56" s="108" t="s">
        <v>5</v>
      </c>
      <c r="CL56" s="108" t="s">
        <v>3</v>
      </c>
      <c r="CM56" s="108" t="s">
        <v>82</v>
      </c>
    </row>
    <row r="57" s="7" customFormat="1" ht="16.5" customHeight="1">
      <c r="A57" s="97" t="s">
        <v>76</v>
      </c>
      <c r="B57" s="98"/>
      <c r="C57" s="99"/>
      <c r="D57" s="100" t="s">
        <v>86</v>
      </c>
      <c r="E57" s="100"/>
      <c r="F57" s="100"/>
      <c r="G57" s="100"/>
      <c r="H57" s="100"/>
      <c r="I57" s="101"/>
      <c r="J57" s="100" t="s">
        <v>87</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2">
        <f>'03 - ústřední vytápění'!J30</f>
        <v>0</v>
      </c>
      <c r="AH57" s="101"/>
      <c r="AI57" s="101"/>
      <c r="AJ57" s="101"/>
      <c r="AK57" s="101"/>
      <c r="AL57" s="101"/>
      <c r="AM57" s="101"/>
      <c r="AN57" s="102">
        <f>SUM(AG57,AT57)</f>
        <v>0</v>
      </c>
      <c r="AO57" s="101"/>
      <c r="AP57" s="101"/>
      <c r="AQ57" s="103" t="s">
        <v>79</v>
      </c>
      <c r="AR57" s="98"/>
      <c r="AS57" s="104">
        <v>0</v>
      </c>
      <c r="AT57" s="105">
        <f>ROUND(SUM(AV57:AW57),2)</f>
        <v>0</v>
      </c>
      <c r="AU57" s="106">
        <f>'03 - ústřední vytápění'!P85</f>
        <v>0</v>
      </c>
      <c r="AV57" s="105">
        <f>'03 - ústřední vytápění'!J33</f>
        <v>0</v>
      </c>
      <c r="AW57" s="105">
        <f>'03 - ústřední vytápění'!J34</f>
        <v>0</v>
      </c>
      <c r="AX57" s="105">
        <f>'03 - ústřední vytápění'!J35</f>
        <v>0</v>
      </c>
      <c r="AY57" s="105">
        <f>'03 - ústřední vytápění'!J36</f>
        <v>0</v>
      </c>
      <c r="AZ57" s="105">
        <f>'03 - ústřední vytápění'!F33</f>
        <v>0</v>
      </c>
      <c r="BA57" s="105">
        <f>'03 - ústřední vytápění'!F34</f>
        <v>0</v>
      </c>
      <c r="BB57" s="105">
        <f>'03 - ústřední vytápění'!F35</f>
        <v>0</v>
      </c>
      <c r="BC57" s="105">
        <f>'03 - ústřední vytápění'!F36</f>
        <v>0</v>
      </c>
      <c r="BD57" s="107">
        <f>'03 - ústřední vytápění'!F37</f>
        <v>0</v>
      </c>
      <c r="BE57" s="7"/>
      <c r="BT57" s="108" t="s">
        <v>80</v>
      </c>
      <c r="BV57" s="108" t="s">
        <v>74</v>
      </c>
      <c r="BW57" s="108" t="s">
        <v>88</v>
      </c>
      <c r="BX57" s="108" t="s">
        <v>5</v>
      </c>
      <c r="CL57" s="108" t="s">
        <v>3</v>
      </c>
      <c r="CM57" s="108" t="s">
        <v>82</v>
      </c>
    </row>
    <row r="58" s="7" customFormat="1" ht="16.5" customHeight="1">
      <c r="A58" s="97" t="s">
        <v>76</v>
      </c>
      <c r="B58" s="98"/>
      <c r="C58" s="99"/>
      <c r="D58" s="100" t="s">
        <v>89</v>
      </c>
      <c r="E58" s="100"/>
      <c r="F58" s="100"/>
      <c r="G58" s="100"/>
      <c r="H58" s="100"/>
      <c r="I58" s="101"/>
      <c r="J58" s="100" t="s">
        <v>90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2">
        <f>'04 - zdravotní instalace'!J30</f>
        <v>0</v>
      </c>
      <c r="AH58" s="101"/>
      <c r="AI58" s="101"/>
      <c r="AJ58" s="101"/>
      <c r="AK58" s="101"/>
      <c r="AL58" s="101"/>
      <c r="AM58" s="101"/>
      <c r="AN58" s="102">
        <f>SUM(AG58,AT58)</f>
        <v>0</v>
      </c>
      <c r="AO58" s="101"/>
      <c r="AP58" s="101"/>
      <c r="AQ58" s="103" t="s">
        <v>79</v>
      </c>
      <c r="AR58" s="98"/>
      <c r="AS58" s="104">
        <v>0</v>
      </c>
      <c r="AT58" s="105">
        <f>ROUND(SUM(AV58:AW58),2)</f>
        <v>0</v>
      </c>
      <c r="AU58" s="106">
        <f>'04 - zdravotní instalace'!P85</f>
        <v>0</v>
      </c>
      <c r="AV58" s="105">
        <f>'04 - zdravotní instalace'!J33</f>
        <v>0</v>
      </c>
      <c r="AW58" s="105">
        <f>'04 - zdravotní instalace'!J34</f>
        <v>0</v>
      </c>
      <c r="AX58" s="105">
        <f>'04 - zdravotní instalace'!J35</f>
        <v>0</v>
      </c>
      <c r="AY58" s="105">
        <f>'04 - zdravotní instalace'!J36</f>
        <v>0</v>
      </c>
      <c r="AZ58" s="105">
        <f>'04 - zdravotní instalace'!F33</f>
        <v>0</v>
      </c>
      <c r="BA58" s="105">
        <f>'04 - zdravotní instalace'!F34</f>
        <v>0</v>
      </c>
      <c r="BB58" s="105">
        <f>'04 - zdravotní instalace'!F35</f>
        <v>0</v>
      </c>
      <c r="BC58" s="105">
        <f>'04 - zdravotní instalace'!F36</f>
        <v>0</v>
      </c>
      <c r="BD58" s="107">
        <f>'04 - zdravotní instalace'!F37</f>
        <v>0</v>
      </c>
      <c r="BE58" s="7"/>
      <c r="BT58" s="108" t="s">
        <v>80</v>
      </c>
      <c r="BV58" s="108" t="s">
        <v>74</v>
      </c>
      <c r="BW58" s="108" t="s">
        <v>91</v>
      </c>
      <c r="BX58" s="108" t="s">
        <v>5</v>
      </c>
      <c r="CL58" s="108" t="s">
        <v>3</v>
      </c>
      <c r="CM58" s="108" t="s">
        <v>82</v>
      </c>
    </row>
    <row r="59" s="7" customFormat="1" ht="16.5" customHeight="1">
      <c r="A59" s="97" t="s">
        <v>76</v>
      </c>
      <c r="B59" s="98"/>
      <c r="C59" s="99"/>
      <c r="D59" s="100" t="s">
        <v>92</v>
      </c>
      <c r="E59" s="100"/>
      <c r="F59" s="100"/>
      <c r="G59" s="100"/>
      <c r="H59" s="100"/>
      <c r="I59" s="101"/>
      <c r="J59" s="100" t="s">
        <v>93</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2">
        <f>'VON - vedlejší a ostatní ...'!J30</f>
        <v>0</v>
      </c>
      <c r="AH59" s="101"/>
      <c r="AI59" s="101"/>
      <c r="AJ59" s="101"/>
      <c r="AK59" s="101"/>
      <c r="AL59" s="101"/>
      <c r="AM59" s="101"/>
      <c r="AN59" s="102">
        <f>SUM(AG59,AT59)</f>
        <v>0</v>
      </c>
      <c r="AO59" s="101"/>
      <c r="AP59" s="101"/>
      <c r="AQ59" s="103" t="s">
        <v>92</v>
      </c>
      <c r="AR59" s="98"/>
      <c r="AS59" s="109">
        <v>0</v>
      </c>
      <c r="AT59" s="110">
        <f>ROUND(SUM(AV59:AW59),2)</f>
        <v>0</v>
      </c>
      <c r="AU59" s="111">
        <f>'VON - vedlejší a ostatní ...'!P83</f>
        <v>0</v>
      </c>
      <c r="AV59" s="110">
        <f>'VON - vedlejší a ostatní ...'!J33</f>
        <v>0</v>
      </c>
      <c r="AW59" s="110">
        <f>'VON - vedlejší a ostatní ...'!J34</f>
        <v>0</v>
      </c>
      <c r="AX59" s="110">
        <f>'VON - vedlejší a ostatní ...'!J35</f>
        <v>0</v>
      </c>
      <c r="AY59" s="110">
        <f>'VON - vedlejší a ostatní ...'!J36</f>
        <v>0</v>
      </c>
      <c r="AZ59" s="110">
        <f>'VON - vedlejší a ostatní ...'!F33</f>
        <v>0</v>
      </c>
      <c r="BA59" s="110">
        <f>'VON - vedlejší a ostatní ...'!F34</f>
        <v>0</v>
      </c>
      <c r="BB59" s="110">
        <f>'VON - vedlejší a ostatní ...'!F35</f>
        <v>0</v>
      </c>
      <c r="BC59" s="110">
        <f>'VON - vedlejší a ostatní ...'!F36</f>
        <v>0</v>
      </c>
      <c r="BD59" s="112">
        <f>'VON - vedlejší a ostatní ...'!F37</f>
        <v>0</v>
      </c>
      <c r="BE59" s="7"/>
      <c r="BT59" s="108" t="s">
        <v>80</v>
      </c>
      <c r="BV59" s="108" t="s">
        <v>74</v>
      </c>
      <c r="BW59" s="108" t="s">
        <v>94</v>
      </c>
      <c r="BX59" s="108" t="s">
        <v>5</v>
      </c>
      <c r="CL59" s="108" t="s">
        <v>20</v>
      </c>
      <c r="CM59" s="108" t="s">
        <v>82</v>
      </c>
    </row>
    <row r="60" s="2" customFormat="1" ht="30" customHeight="1">
      <c r="A60" s="37"/>
      <c r="B60" s="38"/>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8"/>
      <c r="AS60" s="37"/>
      <c r="AT60" s="37"/>
      <c r="AU60" s="37"/>
      <c r="AV60" s="37"/>
      <c r="AW60" s="37"/>
      <c r="AX60" s="37"/>
      <c r="AY60" s="37"/>
      <c r="AZ60" s="37"/>
      <c r="BA60" s="37"/>
      <c r="BB60" s="37"/>
      <c r="BC60" s="37"/>
      <c r="BD60" s="37"/>
      <c r="BE60" s="37"/>
    </row>
    <row r="61" s="2" customFormat="1" ht="6.96" customHeight="1">
      <c r="A61" s="37"/>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38"/>
      <c r="AS61" s="37"/>
      <c r="AT61" s="37"/>
      <c r="AU61" s="37"/>
      <c r="AV61" s="37"/>
      <c r="AW61" s="37"/>
      <c r="AX61" s="37"/>
      <c r="AY61" s="37"/>
      <c r="AZ61" s="37"/>
      <c r="BA61" s="37"/>
      <c r="BB61" s="37"/>
      <c r="BC61" s="37"/>
      <c r="BD61" s="37"/>
      <c r="BE61" s="37"/>
    </row>
  </sheetData>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tavební část'!C2" display="/"/>
    <hyperlink ref="A56" location="'02 - elektroinstalace'!C2" display="/"/>
    <hyperlink ref="A57" location="'03 - ústřední vytápění'!C2" display="/"/>
    <hyperlink ref="A58" location="'04 - zdravotní instalace'!C2" display="/"/>
    <hyperlink ref="A59" location="'VON - vedlejší a ostatní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7" t="s">
        <v>6</v>
      </c>
      <c r="M2" s="1"/>
      <c r="N2" s="1"/>
      <c r="O2" s="1"/>
      <c r="P2" s="1"/>
      <c r="Q2" s="1"/>
      <c r="R2" s="1"/>
      <c r="S2" s="1"/>
      <c r="T2" s="1"/>
      <c r="U2" s="1"/>
      <c r="V2" s="1"/>
      <c r="AT2" s="18" t="s">
        <v>81</v>
      </c>
    </row>
    <row r="3" s="1" customFormat="1" ht="6.96" customHeight="1">
      <c r="B3" s="19"/>
      <c r="C3" s="20"/>
      <c r="D3" s="20"/>
      <c r="E3" s="20"/>
      <c r="F3" s="20"/>
      <c r="G3" s="20"/>
      <c r="H3" s="20"/>
      <c r="I3" s="20"/>
      <c r="J3" s="20"/>
      <c r="K3" s="20"/>
      <c r="L3" s="21"/>
      <c r="AT3" s="18" t="s">
        <v>82</v>
      </c>
    </row>
    <row r="4" s="1" customFormat="1" ht="24.96" customHeight="1">
      <c r="B4" s="21"/>
      <c r="D4" s="22" t="s">
        <v>95</v>
      </c>
      <c r="L4" s="21"/>
      <c r="M4" s="113" t="s">
        <v>11</v>
      </c>
      <c r="AT4" s="18" t="s">
        <v>4</v>
      </c>
    </row>
    <row r="5" s="1" customFormat="1" ht="6.96" customHeight="1">
      <c r="B5" s="21"/>
      <c r="L5" s="21"/>
    </row>
    <row r="6" s="1" customFormat="1" ht="12" customHeight="1">
      <c r="B6" s="21"/>
      <c r="D6" s="31" t="s">
        <v>17</v>
      </c>
      <c r="L6" s="21"/>
    </row>
    <row r="7" s="1" customFormat="1" ht="16.5" customHeight="1">
      <c r="B7" s="21"/>
      <c r="E7" s="114" t="str">
        <f>'Rekapitulace stavby'!K6</f>
        <v>Stavební úpravy pokojů 14 a 15 penzionu Athéna v Nové Včelnici</v>
      </c>
      <c r="F7" s="31"/>
      <c r="G7" s="31"/>
      <c r="H7" s="31"/>
      <c r="L7" s="21"/>
    </row>
    <row r="8" s="2" customFormat="1" ht="12" customHeight="1">
      <c r="A8" s="37"/>
      <c r="B8" s="38"/>
      <c r="C8" s="37"/>
      <c r="D8" s="31" t="s">
        <v>96</v>
      </c>
      <c r="E8" s="37"/>
      <c r="F8" s="37"/>
      <c r="G8" s="37"/>
      <c r="H8" s="37"/>
      <c r="I8" s="37"/>
      <c r="J8" s="37"/>
      <c r="K8" s="37"/>
      <c r="L8" s="115"/>
      <c r="S8" s="37"/>
      <c r="T8" s="37"/>
      <c r="U8" s="37"/>
      <c r="V8" s="37"/>
      <c r="W8" s="37"/>
      <c r="X8" s="37"/>
      <c r="Y8" s="37"/>
      <c r="Z8" s="37"/>
      <c r="AA8" s="37"/>
      <c r="AB8" s="37"/>
      <c r="AC8" s="37"/>
      <c r="AD8" s="37"/>
      <c r="AE8" s="37"/>
    </row>
    <row r="9" s="2" customFormat="1" ht="16.5" customHeight="1">
      <c r="A9" s="37"/>
      <c r="B9" s="38"/>
      <c r="C9" s="37"/>
      <c r="D9" s="37"/>
      <c r="E9" s="61" t="s">
        <v>97</v>
      </c>
      <c r="F9" s="37"/>
      <c r="G9" s="37"/>
      <c r="H9" s="37"/>
      <c r="I9" s="37"/>
      <c r="J9" s="37"/>
      <c r="K9" s="37"/>
      <c r="L9" s="115"/>
      <c r="S9" s="37"/>
      <c r="T9" s="37"/>
      <c r="U9" s="37"/>
      <c r="V9" s="37"/>
      <c r="W9" s="37"/>
      <c r="X9" s="37"/>
      <c r="Y9" s="37"/>
      <c r="Z9" s="37"/>
      <c r="AA9" s="37"/>
      <c r="AB9" s="37"/>
      <c r="AC9" s="37"/>
      <c r="AD9" s="37"/>
      <c r="AE9" s="37"/>
    </row>
    <row r="10" s="2" customFormat="1">
      <c r="A10" s="37"/>
      <c r="B10" s="38"/>
      <c r="C10" s="37"/>
      <c r="D10" s="37"/>
      <c r="E10" s="37"/>
      <c r="F10" s="37"/>
      <c r="G10" s="37"/>
      <c r="H10" s="37"/>
      <c r="I10" s="37"/>
      <c r="J10" s="37"/>
      <c r="K10" s="37"/>
      <c r="L10" s="115"/>
      <c r="S10" s="37"/>
      <c r="T10" s="37"/>
      <c r="U10" s="37"/>
      <c r="V10" s="37"/>
      <c r="W10" s="37"/>
      <c r="X10" s="37"/>
      <c r="Y10" s="37"/>
      <c r="Z10" s="37"/>
      <c r="AA10" s="37"/>
      <c r="AB10" s="37"/>
      <c r="AC10" s="37"/>
      <c r="AD10" s="37"/>
      <c r="AE10" s="37"/>
    </row>
    <row r="11" s="2" customFormat="1" ht="12" customHeight="1">
      <c r="A11" s="37"/>
      <c r="B11" s="38"/>
      <c r="C11" s="37"/>
      <c r="D11" s="31" t="s">
        <v>19</v>
      </c>
      <c r="E11" s="37"/>
      <c r="F11" s="26" t="s">
        <v>20</v>
      </c>
      <c r="G11" s="37"/>
      <c r="H11" s="37"/>
      <c r="I11" s="31" t="s">
        <v>21</v>
      </c>
      <c r="J11" s="26" t="s">
        <v>3</v>
      </c>
      <c r="K11" s="37"/>
      <c r="L11" s="115"/>
      <c r="S11" s="37"/>
      <c r="T11" s="37"/>
      <c r="U11" s="37"/>
      <c r="V11" s="37"/>
      <c r="W11" s="37"/>
      <c r="X11" s="37"/>
      <c r="Y11" s="37"/>
      <c r="Z11" s="37"/>
      <c r="AA11" s="37"/>
      <c r="AB11" s="37"/>
      <c r="AC11" s="37"/>
      <c r="AD11" s="37"/>
      <c r="AE11" s="37"/>
    </row>
    <row r="12" s="2" customFormat="1" ht="12" customHeight="1">
      <c r="A12" s="37"/>
      <c r="B12" s="38"/>
      <c r="C12" s="37"/>
      <c r="D12" s="31" t="s">
        <v>22</v>
      </c>
      <c r="E12" s="37"/>
      <c r="F12" s="26" t="s">
        <v>23</v>
      </c>
      <c r="G12" s="37"/>
      <c r="H12" s="37"/>
      <c r="I12" s="31" t="s">
        <v>24</v>
      </c>
      <c r="J12" s="63" t="str">
        <f>'Rekapitulace stavby'!AN8</f>
        <v>4. 11. 2020</v>
      </c>
      <c r="K12" s="37"/>
      <c r="L12" s="115"/>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37"/>
      <c r="J13" s="37"/>
      <c r="K13" s="37"/>
      <c r="L13" s="115"/>
      <c r="S13" s="37"/>
      <c r="T13" s="37"/>
      <c r="U13" s="37"/>
      <c r="V13" s="37"/>
      <c r="W13" s="37"/>
      <c r="X13" s="37"/>
      <c r="Y13" s="37"/>
      <c r="Z13" s="37"/>
      <c r="AA13" s="37"/>
      <c r="AB13" s="37"/>
      <c r="AC13" s="37"/>
      <c r="AD13" s="37"/>
      <c r="AE13" s="37"/>
    </row>
    <row r="14" s="2" customFormat="1" ht="12" customHeight="1">
      <c r="A14" s="37"/>
      <c r="B14" s="38"/>
      <c r="C14" s="37"/>
      <c r="D14" s="31" t="s">
        <v>26</v>
      </c>
      <c r="E14" s="37"/>
      <c r="F14" s="37"/>
      <c r="G14" s="37"/>
      <c r="H14" s="37"/>
      <c r="I14" s="31" t="s">
        <v>27</v>
      </c>
      <c r="J14" s="26" t="str">
        <f>IF('Rekapitulace stavby'!AN10="","",'Rekapitulace stavby'!AN10)</f>
        <v/>
      </c>
      <c r="K14" s="37"/>
      <c r="L14" s="115"/>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 xml:space="preserve"> </v>
      </c>
      <c r="F15" s="37"/>
      <c r="G15" s="37"/>
      <c r="H15" s="37"/>
      <c r="I15" s="31" t="s">
        <v>29</v>
      </c>
      <c r="J15" s="26" t="str">
        <f>IF('Rekapitulace stavby'!AN11="","",'Rekapitulace stavby'!AN11)</f>
        <v/>
      </c>
      <c r="K15" s="37"/>
      <c r="L15" s="115"/>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37"/>
      <c r="J16" s="37"/>
      <c r="K16" s="37"/>
      <c r="L16" s="115"/>
      <c r="S16" s="37"/>
      <c r="T16" s="37"/>
      <c r="U16" s="37"/>
      <c r="V16" s="37"/>
      <c r="W16" s="37"/>
      <c r="X16" s="37"/>
      <c r="Y16" s="37"/>
      <c r="Z16" s="37"/>
      <c r="AA16" s="37"/>
      <c r="AB16" s="37"/>
      <c r="AC16" s="37"/>
      <c r="AD16" s="37"/>
      <c r="AE16" s="37"/>
    </row>
    <row r="17" s="2" customFormat="1" ht="12" customHeight="1">
      <c r="A17" s="37"/>
      <c r="B17" s="38"/>
      <c r="C17" s="37"/>
      <c r="D17" s="31" t="s">
        <v>30</v>
      </c>
      <c r="E17" s="37"/>
      <c r="F17" s="37"/>
      <c r="G17" s="37"/>
      <c r="H17" s="37"/>
      <c r="I17" s="31" t="s">
        <v>27</v>
      </c>
      <c r="J17" s="32" t="str">
        <f>'Rekapitulace stavby'!AN13</f>
        <v>Vyplň údaj</v>
      </c>
      <c r="K17" s="37"/>
      <c r="L17" s="115"/>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31" t="s">
        <v>29</v>
      </c>
      <c r="J18" s="32" t="str">
        <f>'Rekapitulace stavby'!AN14</f>
        <v>Vyplň údaj</v>
      </c>
      <c r="K18" s="37"/>
      <c r="L18" s="115"/>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37"/>
      <c r="J19" s="37"/>
      <c r="K19" s="37"/>
      <c r="L19" s="115"/>
      <c r="S19" s="37"/>
      <c r="T19" s="37"/>
      <c r="U19" s="37"/>
      <c r="V19" s="37"/>
      <c r="W19" s="37"/>
      <c r="X19" s="37"/>
      <c r="Y19" s="37"/>
      <c r="Z19" s="37"/>
      <c r="AA19" s="37"/>
      <c r="AB19" s="37"/>
      <c r="AC19" s="37"/>
      <c r="AD19" s="37"/>
      <c r="AE19" s="37"/>
    </row>
    <row r="20" s="2" customFormat="1" ht="12" customHeight="1">
      <c r="A20" s="37"/>
      <c r="B20" s="38"/>
      <c r="C20" s="37"/>
      <c r="D20" s="31" t="s">
        <v>32</v>
      </c>
      <c r="E20" s="37"/>
      <c r="F20" s="37"/>
      <c r="G20" s="37"/>
      <c r="H20" s="37"/>
      <c r="I20" s="31" t="s">
        <v>27</v>
      </c>
      <c r="J20" s="26" t="s">
        <v>3</v>
      </c>
      <c r="K20" s="37"/>
      <c r="L20" s="115"/>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31" t="s">
        <v>29</v>
      </c>
      <c r="J21" s="26" t="s">
        <v>3</v>
      </c>
      <c r="K21" s="37"/>
      <c r="L21" s="115"/>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37"/>
      <c r="J22" s="37"/>
      <c r="K22" s="37"/>
      <c r="L22" s="115"/>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31" t="s">
        <v>27</v>
      </c>
      <c r="J23" s="26" t="str">
        <f>IF('Rekapitulace stavby'!AN19="","",'Rekapitulace stavby'!AN19)</f>
        <v/>
      </c>
      <c r="K23" s="37"/>
      <c r="L23" s="115"/>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 xml:space="preserve"> </v>
      </c>
      <c r="F24" s="37"/>
      <c r="G24" s="37"/>
      <c r="H24" s="37"/>
      <c r="I24" s="31" t="s">
        <v>29</v>
      </c>
      <c r="J24" s="26" t="str">
        <f>IF('Rekapitulace stavby'!AN20="","",'Rekapitulace stavby'!AN20)</f>
        <v/>
      </c>
      <c r="K24" s="37"/>
      <c r="L24" s="115"/>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37"/>
      <c r="J25" s="37"/>
      <c r="K25" s="37"/>
      <c r="L25" s="115"/>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37"/>
      <c r="J26" s="37"/>
      <c r="K26" s="37"/>
      <c r="L26" s="115"/>
      <c r="S26" s="37"/>
      <c r="T26" s="37"/>
      <c r="U26" s="37"/>
      <c r="V26" s="37"/>
      <c r="W26" s="37"/>
      <c r="X26" s="37"/>
      <c r="Y26" s="37"/>
      <c r="Z26" s="37"/>
      <c r="AA26" s="37"/>
      <c r="AB26" s="37"/>
      <c r="AC26" s="37"/>
      <c r="AD26" s="37"/>
      <c r="AE26" s="37"/>
    </row>
    <row r="27" s="8" customFormat="1" ht="16.5" customHeight="1">
      <c r="A27" s="116"/>
      <c r="B27" s="117"/>
      <c r="C27" s="116"/>
      <c r="D27" s="116"/>
      <c r="E27" s="35" t="s">
        <v>3</v>
      </c>
      <c r="F27" s="35"/>
      <c r="G27" s="35"/>
      <c r="H27" s="35"/>
      <c r="I27" s="116"/>
      <c r="J27" s="116"/>
      <c r="K27" s="116"/>
      <c r="L27" s="118"/>
      <c r="S27" s="116"/>
      <c r="T27" s="116"/>
      <c r="U27" s="116"/>
      <c r="V27" s="116"/>
      <c r="W27" s="116"/>
      <c r="X27" s="116"/>
      <c r="Y27" s="116"/>
      <c r="Z27" s="116"/>
      <c r="AA27" s="116"/>
      <c r="AB27" s="116"/>
      <c r="AC27" s="116"/>
      <c r="AD27" s="116"/>
      <c r="AE27" s="116"/>
    </row>
    <row r="28" s="2" customFormat="1" ht="6.96" customHeight="1">
      <c r="A28" s="37"/>
      <c r="B28" s="38"/>
      <c r="C28" s="37"/>
      <c r="D28" s="37"/>
      <c r="E28" s="37"/>
      <c r="F28" s="37"/>
      <c r="G28" s="37"/>
      <c r="H28" s="37"/>
      <c r="I28" s="37"/>
      <c r="J28" s="37"/>
      <c r="K28" s="37"/>
      <c r="L28" s="115"/>
      <c r="S28" s="37"/>
      <c r="T28" s="37"/>
      <c r="U28" s="37"/>
      <c r="V28" s="37"/>
      <c r="W28" s="37"/>
      <c r="X28" s="37"/>
      <c r="Y28" s="37"/>
      <c r="Z28" s="37"/>
      <c r="AA28" s="37"/>
      <c r="AB28" s="37"/>
      <c r="AC28" s="37"/>
      <c r="AD28" s="37"/>
      <c r="AE28" s="37"/>
    </row>
    <row r="29" s="2" customFormat="1" ht="6.96" customHeight="1">
      <c r="A29" s="37"/>
      <c r="B29" s="38"/>
      <c r="C29" s="37"/>
      <c r="D29" s="83"/>
      <c r="E29" s="83"/>
      <c r="F29" s="83"/>
      <c r="G29" s="83"/>
      <c r="H29" s="83"/>
      <c r="I29" s="83"/>
      <c r="J29" s="83"/>
      <c r="K29" s="83"/>
      <c r="L29" s="115"/>
      <c r="S29" s="37"/>
      <c r="T29" s="37"/>
      <c r="U29" s="37"/>
      <c r="V29" s="37"/>
      <c r="W29" s="37"/>
      <c r="X29" s="37"/>
      <c r="Y29" s="37"/>
      <c r="Z29" s="37"/>
      <c r="AA29" s="37"/>
      <c r="AB29" s="37"/>
      <c r="AC29" s="37"/>
      <c r="AD29" s="37"/>
      <c r="AE29" s="37"/>
    </row>
    <row r="30" s="2" customFormat="1" ht="25.44" customHeight="1">
      <c r="A30" s="37"/>
      <c r="B30" s="38"/>
      <c r="C30" s="37"/>
      <c r="D30" s="119" t="s">
        <v>38</v>
      </c>
      <c r="E30" s="37"/>
      <c r="F30" s="37"/>
      <c r="G30" s="37"/>
      <c r="H30" s="37"/>
      <c r="I30" s="37"/>
      <c r="J30" s="89">
        <f>ROUND(J97, 2)</f>
        <v>0</v>
      </c>
      <c r="K30" s="37"/>
      <c r="L30" s="115"/>
      <c r="S30" s="37"/>
      <c r="T30" s="37"/>
      <c r="U30" s="37"/>
      <c r="V30" s="37"/>
      <c r="W30" s="37"/>
      <c r="X30" s="37"/>
      <c r="Y30" s="37"/>
      <c r="Z30" s="37"/>
      <c r="AA30" s="37"/>
      <c r="AB30" s="37"/>
      <c r="AC30" s="37"/>
      <c r="AD30" s="37"/>
      <c r="AE30" s="37"/>
    </row>
    <row r="31" s="2" customFormat="1" ht="6.96" customHeight="1">
      <c r="A31" s="37"/>
      <c r="B31" s="38"/>
      <c r="C31" s="37"/>
      <c r="D31" s="83"/>
      <c r="E31" s="83"/>
      <c r="F31" s="83"/>
      <c r="G31" s="83"/>
      <c r="H31" s="83"/>
      <c r="I31" s="83"/>
      <c r="J31" s="83"/>
      <c r="K31" s="83"/>
      <c r="L31" s="115"/>
      <c r="S31" s="37"/>
      <c r="T31" s="37"/>
      <c r="U31" s="37"/>
      <c r="V31" s="37"/>
      <c r="W31" s="37"/>
      <c r="X31" s="37"/>
      <c r="Y31" s="37"/>
      <c r="Z31" s="37"/>
      <c r="AA31" s="37"/>
      <c r="AB31" s="37"/>
      <c r="AC31" s="37"/>
      <c r="AD31" s="37"/>
      <c r="AE31" s="37"/>
    </row>
    <row r="32" s="2" customFormat="1" ht="14.4" customHeight="1">
      <c r="A32" s="37"/>
      <c r="B32" s="38"/>
      <c r="C32" s="37"/>
      <c r="D32" s="37"/>
      <c r="E32" s="37"/>
      <c r="F32" s="42" t="s">
        <v>40</v>
      </c>
      <c r="G32" s="37"/>
      <c r="H32" s="37"/>
      <c r="I32" s="42" t="s">
        <v>39</v>
      </c>
      <c r="J32" s="42" t="s">
        <v>41</v>
      </c>
      <c r="K32" s="37"/>
      <c r="L32" s="115"/>
      <c r="S32" s="37"/>
      <c r="T32" s="37"/>
      <c r="U32" s="37"/>
      <c r="V32" s="37"/>
      <c r="W32" s="37"/>
      <c r="X32" s="37"/>
      <c r="Y32" s="37"/>
      <c r="Z32" s="37"/>
      <c r="AA32" s="37"/>
      <c r="AB32" s="37"/>
      <c r="AC32" s="37"/>
      <c r="AD32" s="37"/>
      <c r="AE32" s="37"/>
    </row>
    <row r="33" s="2" customFormat="1" ht="14.4" customHeight="1">
      <c r="A33" s="37"/>
      <c r="B33" s="38"/>
      <c r="C33" s="37"/>
      <c r="D33" s="120" t="s">
        <v>42</v>
      </c>
      <c r="E33" s="31" t="s">
        <v>43</v>
      </c>
      <c r="F33" s="121">
        <f>ROUND((SUM(BE97:BE583)),  2)</f>
        <v>0</v>
      </c>
      <c r="G33" s="37"/>
      <c r="H33" s="37"/>
      <c r="I33" s="122">
        <v>0.20999999999999999</v>
      </c>
      <c r="J33" s="121">
        <f>ROUND(((SUM(BE97:BE583))*I33),  2)</f>
        <v>0</v>
      </c>
      <c r="K33" s="37"/>
      <c r="L33" s="115"/>
      <c r="S33" s="37"/>
      <c r="T33" s="37"/>
      <c r="U33" s="37"/>
      <c r="V33" s="37"/>
      <c r="W33" s="37"/>
      <c r="X33" s="37"/>
      <c r="Y33" s="37"/>
      <c r="Z33" s="37"/>
      <c r="AA33" s="37"/>
      <c r="AB33" s="37"/>
      <c r="AC33" s="37"/>
      <c r="AD33" s="37"/>
      <c r="AE33" s="37"/>
    </row>
    <row r="34" s="2" customFormat="1" ht="14.4" customHeight="1">
      <c r="A34" s="37"/>
      <c r="B34" s="38"/>
      <c r="C34" s="37"/>
      <c r="D34" s="37"/>
      <c r="E34" s="31" t="s">
        <v>44</v>
      </c>
      <c r="F34" s="121">
        <f>ROUND((SUM(BF97:BF583)),  2)</f>
        <v>0</v>
      </c>
      <c r="G34" s="37"/>
      <c r="H34" s="37"/>
      <c r="I34" s="122">
        <v>0.14999999999999999</v>
      </c>
      <c r="J34" s="121">
        <f>ROUND(((SUM(BF97:BF583))*I34),  2)</f>
        <v>0</v>
      </c>
      <c r="K34" s="37"/>
      <c r="L34" s="115"/>
      <c r="S34" s="37"/>
      <c r="T34" s="37"/>
      <c r="U34" s="37"/>
      <c r="V34" s="37"/>
      <c r="W34" s="37"/>
      <c r="X34" s="37"/>
      <c r="Y34" s="37"/>
      <c r="Z34" s="37"/>
      <c r="AA34" s="37"/>
      <c r="AB34" s="37"/>
      <c r="AC34" s="37"/>
      <c r="AD34" s="37"/>
      <c r="AE34" s="37"/>
    </row>
    <row r="35" hidden="1" s="2" customFormat="1" ht="14.4" customHeight="1">
      <c r="A35" s="37"/>
      <c r="B35" s="38"/>
      <c r="C35" s="37"/>
      <c r="D35" s="37"/>
      <c r="E35" s="31" t="s">
        <v>45</v>
      </c>
      <c r="F35" s="121">
        <f>ROUND((SUM(BG97:BG583)),  2)</f>
        <v>0</v>
      </c>
      <c r="G35" s="37"/>
      <c r="H35" s="37"/>
      <c r="I35" s="122">
        <v>0.20999999999999999</v>
      </c>
      <c r="J35" s="121">
        <f>0</f>
        <v>0</v>
      </c>
      <c r="K35" s="37"/>
      <c r="L35" s="115"/>
      <c r="S35" s="37"/>
      <c r="T35" s="37"/>
      <c r="U35" s="37"/>
      <c r="V35" s="37"/>
      <c r="W35" s="37"/>
      <c r="X35" s="37"/>
      <c r="Y35" s="37"/>
      <c r="Z35" s="37"/>
      <c r="AA35" s="37"/>
      <c r="AB35" s="37"/>
      <c r="AC35" s="37"/>
      <c r="AD35" s="37"/>
      <c r="AE35" s="37"/>
    </row>
    <row r="36" hidden="1" s="2" customFormat="1" ht="14.4" customHeight="1">
      <c r="A36" s="37"/>
      <c r="B36" s="38"/>
      <c r="C36" s="37"/>
      <c r="D36" s="37"/>
      <c r="E36" s="31" t="s">
        <v>46</v>
      </c>
      <c r="F36" s="121">
        <f>ROUND((SUM(BH97:BH583)),  2)</f>
        <v>0</v>
      </c>
      <c r="G36" s="37"/>
      <c r="H36" s="37"/>
      <c r="I36" s="122">
        <v>0.14999999999999999</v>
      </c>
      <c r="J36" s="121">
        <f>0</f>
        <v>0</v>
      </c>
      <c r="K36" s="37"/>
      <c r="L36" s="115"/>
      <c r="S36" s="37"/>
      <c r="T36" s="37"/>
      <c r="U36" s="37"/>
      <c r="V36" s="37"/>
      <c r="W36" s="37"/>
      <c r="X36" s="37"/>
      <c r="Y36" s="37"/>
      <c r="Z36" s="37"/>
      <c r="AA36" s="37"/>
      <c r="AB36" s="37"/>
      <c r="AC36" s="37"/>
      <c r="AD36" s="37"/>
      <c r="AE36" s="37"/>
    </row>
    <row r="37" hidden="1" s="2" customFormat="1" ht="14.4" customHeight="1">
      <c r="A37" s="37"/>
      <c r="B37" s="38"/>
      <c r="C37" s="37"/>
      <c r="D37" s="37"/>
      <c r="E37" s="31" t="s">
        <v>47</v>
      </c>
      <c r="F37" s="121">
        <f>ROUND((SUM(BI97:BI583)),  2)</f>
        <v>0</v>
      </c>
      <c r="G37" s="37"/>
      <c r="H37" s="37"/>
      <c r="I37" s="122">
        <v>0</v>
      </c>
      <c r="J37" s="121">
        <f>0</f>
        <v>0</v>
      </c>
      <c r="K37" s="37"/>
      <c r="L37" s="115"/>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37"/>
      <c r="J38" s="37"/>
      <c r="K38" s="37"/>
      <c r="L38" s="115"/>
      <c r="S38" s="37"/>
      <c r="T38" s="37"/>
      <c r="U38" s="37"/>
      <c r="V38" s="37"/>
      <c r="W38" s="37"/>
      <c r="X38" s="37"/>
      <c r="Y38" s="37"/>
      <c r="Z38" s="37"/>
      <c r="AA38" s="37"/>
      <c r="AB38" s="37"/>
      <c r="AC38" s="37"/>
      <c r="AD38" s="37"/>
      <c r="AE38" s="37"/>
    </row>
    <row r="39" s="2" customFormat="1" ht="25.44" customHeight="1">
      <c r="A39" s="37"/>
      <c r="B39" s="38"/>
      <c r="C39" s="123"/>
      <c r="D39" s="124" t="s">
        <v>48</v>
      </c>
      <c r="E39" s="75"/>
      <c r="F39" s="75"/>
      <c r="G39" s="125" t="s">
        <v>49</v>
      </c>
      <c r="H39" s="126" t="s">
        <v>50</v>
      </c>
      <c r="I39" s="75"/>
      <c r="J39" s="127">
        <f>SUM(J30:J37)</f>
        <v>0</v>
      </c>
      <c r="K39" s="128"/>
      <c r="L39" s="115"/>
      <c r="S39" s="37"/>
      <c r="T39" s="37"/>
      <c r="U39" s="37"/>
      <c r="V39" s="37"/>
      <c r="W39" s="37"/>
      <c r="X39" s="37"/>
      <c r="Y39" s="37"/>
      <c r="Z39" s="37"/>
      <c r="AA39" s="37"/>
      <c r="AB39" s="37"/>
      <c r="AC39" s="37"/>
      <c r="AD39" s="37"/>
      <c r="AE39" s="37"/>
    </row>
    <row r="40" s="2" customFormat="1" ht="14.4" customHeight="1">
      <c r="A40" s="37"/>
      <c r="B40" s="54"/>
      <c r="C40" s="55"/>
      <c r="D40" s="55"/>
      <c r="E40" s="55"/>
      <c r="F40" s="55"/>
      <c r="G40" s="55"/>
      <c r="H40" s="55"/>
      <c r="I40" s="55"/>
      <c r="J40" s="55"/>
      <c r="K40" s="55"/>
      <c r="L40" s="115"/>
      <c r="S40" s="37"/>
      <c r="T40" s="37"/>
      <c r="U40" s="37"/>
      <c r="V40" s="37"/>
      <c r="W40" s="37"/>
      <c r="X40" s="37"/>
      <c r="Y40" s="37"/>
      <c r="Z40" s="37"/>
      <c r="AA40" s="37"/>
      <c r="AB40" s="37"/>
      <c r="AC40" s="37"/>
      <c r="AD40" s="37"/>
      <c r="AE40" s="37"/>
    </row>
    <row r="44" s="2" customFormat="1" ht="6.96" customHeight="1">
      <c r="A44" s="37"/>
      <c r="B44" s="56"/>
      <c r="C44" s="57"/>
      <c r="D44" s="57"/>
      <c r="E44" s="57"/>
      <c r="F44" s="57"/>
      <c r="G44" s="57"/>
      <c r="H44" s="57"/>
      <c r="I44" s="57"/>
      <c r="J44" s="57"/>
      <c r="K44" s="57"/>
      <c r="L44" s="115"/>
      <c r="S44" s="37"/>
      <c r="T44" s="37"/>
      <c r="U44" s="37"/>
      <c r="V44" s="37"/>
      <c r="W44" s="37"/>
      <c r="X44" s="37"/>
      <c r="Y44" s="37"/>
      <c r="Z44" s="37"/>
      <c r="AA44" s="37"/>
      <c r="AB44" s="37"/>
      <c r="AC44" s="37"/>
      <c r="AD44" s="37"/>
      <c r="AE44" s="37"/>
    </row>
    <row r="45" s="2" customFormat="1" ht="24.96" customHeight="1">
      <c r="A45" s="37"/>
      <c r="B45" s="38"/>
      <c r="C45" s="22" t="s">
        <v>98</v>
      </c>
      <c r="D45" s="37"/>
      <c r="E45" s="37"/>
      <c r="F45" s="37"/>
      <c r="G45" s="37"/>
      <c r="H45" s="37"/>
      <c r="I45" s="37"/>
      <c r="J45" s="37"/>
      <c r="K45" s="37"/>
      <c r="L45" s="115"/>
      <c r="S45" s="37"/>
      <c r="T45" s="37"/>
      <c r="U45" s="37"/>
      <c r="V45" s="37"/>
      <c r="W45" s="37"/>
      <c r="X45" s="37"/>
      <c r="Y45" s="37"/>
      <c r="Z45" s="37"/>
      <c r="AA45" s="37"/>
      <c r="AB45" s="37"/>
      <c r="AC45" s="37"/>
      <c r="AD45" s="37"/>
      <c r="AE45" s="37"/>
    </row>
    <row r="46" s="2" customFormat="1" ht="6.96" customHeight="1">
      <c r="A46" s="37"/>
      <c r="B46" s="38"/>
      <c r="C46" s="37"/>
      <c r="D46" s="37"/>
      <c r="E46" s="37"/>
      <c r="F46" s="37"/>
      <c r="G46" s="37"/>
      <c r="H46" s="37"/>
      <c r="I46" s="37"/>
      <c r="J46" s="37"/>
      <c r="K46" s="37"/>
      <c r="L46" s="115"/>
      <c r="S46" s="37"/>
      <c r="T46" s="37"/>
      <c r="U46" s="37"/>
      <c r="V46" s="37"/>
      <c r="W46" s="37"/>
      <c r="X46" s="37"/>
      <c r="Y46" s="37"/>
      <c r="Z46" s="37"/>
      <c r="AA46" s="37"/>
      <c r="AB46" s="37"/>
      <c r="AC46" s="37"/>
      <c r="AD46" s="37"/>
      <c r="AE46" s="37"/>
    </row>
    <row r="47" s="2" customFormat="1" ht="12" customHeight="1">
      <c r="A47" s="37"/>
      <c r="B47" s="38"/>
      <c r="C47" s="31" t="s">
        <v>17</v>
      </c>
      <c r="D47" s="37"/>
      <c r="E47" s="37"/>
      <c r="F47" s="37"/>
      <c r="G47" s="37"/>
      <c r="H47" s="37"/>
      <c r="I47" s="37"/>
      <c r="J47" s="37"/>
      <c r="K47" s="37"/>
      <c r="L47" s="115"/>
      <c r="S47" s="37"/>
      <c r="T47" s="37"/>
      <c r="U47" s="37"/>
      <c r="V47" s="37"/>
      <c r="W47" s="37"/>
      <c r="X47" s="37"/>
      <c r="Y47" s="37"/>
      <c r="Z47" s="37"/>
      <c r="AA47" s="37"/>
      <c r="AB47" s="37"/>
      <c r="AC47" s="37"/>
      <c r="AD47" s="37"/>
      <c r="AE47" s="37"/>
    </row>
    <row r="48" s="2" customFormat="1" ht="16.5" customHeight="1">
      <c r="A48" s="37"/>
      <c r="B48" s="38"/>
      <c r="C48" s="37"/>
      <c r="D48" s="37"/>
      <c r="E48" s="114" t="str">
        <f>E7</f>
        <v>Stavební úpravy pokojů 14 a 15 penzionu Athéna v Nové Včelnici</v>
      </c>
      <c r="F48" s="31"/>
      <c r="G48" s="31"/>
      <c r="H48" s="31"/>
      <c r="I48" s="37"/>
      <c r="J48" s="37"/>
      <c r="K48" s="37"/>
      <c r="L48" s="115"/>
      <c r="S48" s="37"/>
      <c r="T48" s="37"/>
      <c r="U48" s="37"/>
      <c r="V48" s="37"/>
      <c r="W48" s="37"/>
      <c r="X48" s="37"/>
      <c r="Y48" s="37"/>
      <c r="Z48" s="37"/>
      <c r="AA48" s="37"/>
      <c r="AB48" s="37"/>
      <c r="AC48" s="37"/>
      <c r="AD48" s="37"/>
      <c r="AE48" s="37"/>
    </row>
    <row r="49" s="2" customFormat="1" ht="12" customHeight="1">
      <c r="A49" s="37"/>
      <c r="B49" s="38"/>
      <c r="C49" s="31" t="s">
        <v>96</v>
      </c>
      <c r="D49" s="37"/>
      <c r="E49" s="37"/>
      <c r="F49" s="37"/>
      <c r="G49" s="37"/>
      <c r="H49" s="37"/>
      <c r="I49" s="37"/>
      <c r="J49" s="37"/>
      <c r="K49" s="37"/>
      <c r="L49" s="115"/>
      <c r="S49" s="37"/>
      <c r="T49" s="37"/>
      <c r="U49" s="37"/>
      <c r="V49" s="37"/>
      <c r="W49" s="37"/>
      <c r="X49" s="37"/>
      <c r="Y49" s="37"/>
      <c r="Z49" s="37"/>
      <c r="AA49" s="37"/>
      <c r="AB49" s="37"/>
      <c r="AC49" s="37"/>
      <c r="AD49" s="37"/>
      <c r="AE49" s="37"/>
    </row>
    <row r="50" s="2" customFormat="1" ht="16.5" customHeight="1">
      <c r="A50" s="37"/>
      <c r="B50" s="38"/>
      <c r="C50" s="37"/>
      <c r="D50" s="37"/>
      <c r="E50" s="61" t="str">
        <f>E9</f>
        <v>01 - stavební část</v>
      </c>
      <c r="F50" s="37"/>
      <c r="G50" s="37"/>
      <c r="H50" s="37"/>
      <c r="I50" s="37"/>
      <c r="J50" s="37"/>
      <c r="K50" s="37"/>
      <c r="L50" s="115"/>
      <c r="S50" s="37"/>
      <c r="T50" s="37"/>
      <c r="U50" s="37"/>
      <c r="V50" s="37"/>
      <c r="W50" s="37"/>
      <c r="X50" s="37"/>
      <c r="Y50" s="37"/>
      <c r="Z50" s="37"/>
      <c r="AA50" s="37"/>
      <c r="AB50" s="37"/>
      <c r="AC50" s="37"/>
      <c r="AD50" s="37"/>
      <c r="AE50" s="37"/>
    </row>
    <row r="51" s="2" customFormat="1" ht="6.96" customHeight="1">
      <c r="A51" s="37"/>
      <c r="B51" s="38"/>
      <c r="C51" s="37"/>
      <c r="D51" s="37"/>
      <c r="E51" s="37"/>
      <c r="F51" s="37"/>
      <c r="G51" s="37"/>
      <c r="H51" s="37"/>
      <c r="I51" s="37"/>
      <c r="J51" s="37"/>
      <c r="K51" s="37"/>
      <c r="L51" s="115"/>
      <c r="S51" s="37"/>
      <c r="T51" s="37"/>
      <c r="U51" s="37"/>
      <c r="V51" s="37"/>
      <c r="W51" s="37"/>
      <c r="X51" s="37"/>
      <c r="Y51" s="37"/>
      <c r="Z51" s="37"/>
      <c r="AA51" s="37"/>
      <c r="AB51" s="37"/>
      <c r="AC51" s="37"/>
      <c r="AD51" s="37"/>
      <c r="AE51" s="37"/>
    </row>
    <row r="52" s="2" customFormat="1" ht="12" customHeight="1">
      <c r="A52" s="37"/>
      <c r="B52" s="38"/>
      <c r="C52" s="31" t="s">
        <v>22</v>
      </c>
      <c r="D52" s="37"/>
      <c r="E52" s="37"/>
      <c r="F52" s="26" t="str">
        <f>F12</f>
        <v>Nová Včelnice</v>
      </c>
      <c r="G52" s="37"/>
      <c r="H52" s="37"/>
      <c r="I52" s="31" t="s">
        <v>24</v>
      </c>
      <c r="J52" s="63" t="str">
        <f>IF(J12="","",J12)</f>
        <v>4. 11. 2020</v>
      </c>
      <c r="K52" s="37"/>
      <c r="L52" s="115"/>
      <c r="S52" s="37"/>
      <c r="T52" s="37"/>
      <c r="U52" s="37"/>
      <c r="V52" s="37"/>
      <c r="W52" s="37"/>
      <c r="X52" s="37"/>
      <c r="Y52" s="37"/>
      <c r="Z52" s="37"/>
      <c r="AA52" s="37"/>
      <c r="AB52" s="37"/>
      <c r="AC52" s="37"/>
      <c r="AD52" s="37"/>
      <c r="AE52" s="37"/>
    </row>
    <row r="53" s="2" customFormat="1" ht="6.96" customHeight="1">
      <c r="A53" s="37"/>
      <c r="B53" s="38"/>
      <c r="C53" s="37"/>
      <c r="D53" s="37"/>
      <c r="E53" s="37"/>
      <c r="F53" s="37"/>
      <c r="G53" s="37"/>
      <c r="H53" s="37"/>
      <c r="I53" s="37"/>
      <c r="J53" s="37"/>
      <c r="K53" s="37"/>
      <c r="L53" s="115"/>
      <c r="S53" s="37"/>
      <c r="T53" s="37"/>
      <c r="U53" s="37"/>
      <c r="V53" s="37"/>
      <c r="W53" s="37"/>
      <c r="X53" s="37"/>
      <c r="Y53" s="37"/>
      <c r="Z53" s="37"/>
      <c r="AA53" s="37"/>
      <c r="AB53" s="37"/>
      <c r="AC53" s="37"/>
      <c r="AD53" s="37"/>
      <c r="AE53" s="37"/>
    </row>
    <row r="54" s="2" customFormat="1" ht="25.65" customHeight="1">
      <c r="A54" s="37"/>
      <c r="B54" s="38"/>
      <c r="C54" s="31" t="s">
        <v>26</v>
      </c>
      <c r="D54" s="37"/>
      <c r="E54" s="37"/>
      <c r="F54" s="26" t="str">
        <f>E15</f>
        <v xml:space="preserve"> </v>
      </c>
      <c r="G54" s="37"/>
      <c r="H54" s="37"/>
      <c r="I54" s="31" t="s">
        <v>32</v>
      </c>
      <c r="J54" s="35" t="str">
        <f>E21</f>
        <v>Věra Davidová, Nová Včelnice</v>
      </c>
      <c r="K54" s="37"/>
      <c r="L54" s="115"/>
      <c r="S54" s="37"/>
      <c r="T54" s="37"/>
      <c r="U54" s="37"/>
      <c r="V54" s="37"/>
      <c r="W54" s="37"/>
      <c r="X54" s="37"/>
      <c r="Y54" s="37"/>
      <c r="Z54" s="37"/>
      <c r="AA54" s="37"/>
      <c r="AB54" s="37"/>
      <c r="AC54" s="37"/>
      <c r="AD54" s="37"/>
      <c r="AE54" s="37"/>
    </row>
    <row r="55" s="2" customFormat="1" ht="15.15" customHeight="1">
      <c r="A55" s="37"/>
      <c r="B55" s="38"/>
      <c r="C55" s="31" t="s">
        <v>30</v>
      </c>
      <c r="D55" s="37"/>
      <c r="E55" s="37"/>
      <c r="F55" s="26" t="str">
        <f>IF(E18="","",E18)</f>
        <v>Vyplň údaj</v>
      </c>
      <c r="G55" s="37"/>
      <c r="H55" s="37"/>
      <c r="I55" s="31" t="s">
        <v>35</v>
      </c>
      <c r="J55" s="35" t="str">
        <f>E24</f>
        <v xml:space="preserve"> </v>
      </c>
      <c r="K55" s="37"/>
      <c r="L55" s="115"/>
      <c r="S55" s="37"/>
      <c r="T55" s="37"/>
      <c r="U55" s="37"/>
      <c r="V55" s="37"/>
      <c r="W55" s="37"/>
      <c r="X55" s="37"/>
      <c r="Y55" s="37"/>
      <c r="Z55" s="37"/>
      <c r="AA55" s="37"/>
      <c r="AB55" s="37"/>
      <c r="AC55" s="37"/>
      <c r="AD55" s="37"/>
      <c r="AE55" s="37"/>
    </row>
    <row r="56" s="2" customFormat="1" ht="10.32" customHeight="1">
      <c r="A56" s="37"/>
      <c r="B56" s="38"/>
      <c r="C56" s="37"/>
      <c r="D56" s="37"/>
      <c r="E56" s="37"/>
      <c r="F56" s="37"/>
      <c r="G56" s="37"/>
      <c r="H56" s="37"/>
      <c r="I56" s="37"/>
      <c r="J56" s="37"/>
      <c r="K56" s="37"/>
      <c r="L56" s="115"/>
      <c r="S56" s="37"/>
      <c r="T56" s="37"/>
      <c r="U56" s="37"/>
      <c r="V56" s="37"/>
      <c r="W56" s="37"/>
      <c r="X56" s="37"/>
      <c r="Y56" s="37"/>
      <c r="Z56" s="37"/>
      <c r="AA56" s="37"/>
      <c r="AB56" s="37"/>
      <c r="AC56" s="37"/>
      <c r="AD56" s="37"/>
      <c r="AE56" s="37"/>
    </row>
    <row r="57" s="2" customFormat="1" ht="29.28" customHeight="1">
      <c r="A57" s="37"/>
      <c r="B57" s="38"/>
      <c r="C57" s="129" t="s">
        <v>99</v>
      </c>
      <c r="D57" s="123"/>
      <c r="E57" s="123"/>
      <c r="F57" s="123"/>
      <c r="G57" s="123"/>
      <c r="H57" s="123"/>
      <c r="I57" s="123"/>
      <c r="J57" s="130" t="s">
        <v>100</v>
      </c>
      <c r="K57" s="123"/>
      <c r="L57" s="115"/>
      <c r="S57" s="37"/>
      <c r="T57" s="37"/>
      <c r="U57" s="37"/>
      <c r="V57" s="37"/>
      <c r="W57" s="37"/>
      <c r="X57" s="37"/>
      <c r="Y57" s="37"/>
      <c r="Z57" s="37"/>
      <c r="AA57" s="37"/>
      <c r="AB57" s="37"/>
      <c r="AC57" s="37"/>
      <c r="AD57" s="37"/>
      <c r="AE57" s="37"/>
    </row>
    <row r="58" s="2" customFormat="1" ht="10.32" customHeight="1">
      <c r="A58" s="37"/>
      <c r="B58" s="38"/>
      <c r="C58" s="37"/>
      <c r="D58" s="37"/>
      <c r="E58" s="37"/>
      <c r="F58" s="37"/>
      <c r="G58" s="37"/>
      <c r="H58" s="37"/>
      <c r="I58" s="37"/>
      <c r="J58" s="37"/>
      <c r="K58" s="37"/>
      <c r="L58" s="115"/>
      <c r="S58" s="37"/>
      <c r="T58" s="37"/>
      <c r="U58" s="37"/>
      <c r="V58" s="37"/>
      <c r="W58" s="37"/>
      <c r="X58" s="37"/>
      <c r="Y58" s="37"/>
      <c r="Z58" s="37"/>
      <c r="AA58" s="37"/>
      <c r="AB58" s="37"/>
      <c r="AC58" s="37"/>
      <c r="AD58" s="37"/>
      <c r="AE58" s="37"/>
    </row>
    <row r="59" s="2" customFormat="1" ht="22.8" customHeight="1">
      <c r="A59" s="37"/>
      <c r="B59" s="38"/>
      <c r="C59" s="131" t="s">
        <v>70</v>
      </c>
      <c r="D59" s="37"/>
      <c r="E59" s="37"/>
      <c r="F59" s="37"/>
      <c r="G59" s="37"/>
      <c r="H59" s="37"/>
      <c r="I59" s="37"/>
      <c r="J59" s="89">
        <f>J97</f>
        <v>0</v>
      </c>
      <c r="K59" s="37"/>
      <c r="L59" s="115"/>
      <c r="S59" s="37"/>
      <c r="T59" s="37"/>
      <c r="U59" s="37"/>
      <c r="V59" s="37"/>
      <c r="W59" s="37"/>
      <c r="X59" s="37"/>
      <c r="Y59" s="37"/>
      <c r="Z59" s="37"/>
      <c r="AA59" s="37"/>
      <c r="AB59" s="37"/>
      <c r="AC59" s="37"/>
      <c r="AD59" s="37"/>
      <c r="AE59" s="37"/>
      <c r="AU59" s="18" t="s">
        <v>101</v>
      </c>
    </row>
    <row r="60" s="9" customFormat="1" ht="24.96" customHeight="1">
      <c r="A60" s="9"/>
      <c r="B60" s="132"/>
      <c r="C60" s="9"/>
      <c r="D60" s="133" t="s">
        <v>102</v>
      </c>
      <c r="E60" s="134"/>
      <c r="F60" s="134"/>
      <c r="G60" s="134"/>
      <c r="H60" s="134"/>
      <c r="I60" s="134"/>
      <c r="J60" s="135">
        <f>J98</f>
        <v>0</v>
      </c>
      <c r="K60" s="9"/>
      <c r="L60" s="132"/>
      <c r="S60" s="9"/>
      <c r="T60" s="9"/>
      <c r="U60" s="9"/>
      <c r="V60" s="9"/>
      <c r="W60" s="9"/>
      <c r="X60" s="9"/>
      <c r="Y60" s="9"/>
      <c r="Z60" s="9"/>
      <c r="AA60" s="9"/>
      <c r="AB60" s="9"/>
      <c r="AC60" s="9"/>
      <c r="AD60" s="9"/>
      <c r="AE60" s="9"/>
    </row>
    <row r="61" s="10" customFormat="1" ht="19.92" customHeight="1">
      <c r="A61" s="10"/>
      <c r="B61" s="136"/>
      <c r="C61" s="10"/>
      <c r="D61" s="137" t="s">
        <v>103</v>
      </c>
      <c r="E61" s="138"/>
      <c r="F61" s="138"/>
      <c r="G61" s="138"/>
      <c r="H61" s="138"/>
      <c r="I61" s="138"/>
      <c r="J61" s="139">
        <f>J99</f>
        <v>0</v>
      </c>
      <c r="K61" s="10"/>
      <c r="L61" s="136"/>
      <c r="S61" s="10"/>
      <c r="T61" s="10"/>
      <c r="U61" s="10"/>
      <c r="V61" s="10"/>
      <c r="W61" s="10"/>
      <c r="X61" s="10"/>
      <c r="Y61" s="10"/>
      <c r="Z61" s="10"/>
      <c r="AA61" s="10"/>
      <c r="AB61" s="10"/>
      <c r="AC61" s="10"/>
      <c r="AD61" s="10"/>
      <c r="AE61" s="10"/>
    </row>
    <row r="62" s="10" customFormat="1" ht="19.92" customHeight="1">
      <c r="A62" s="10"/>
      <c r="B62" s="136"/>
      <c r="C62" s="10"/>
      <c r="D62" s="137" t="s">
        <v>104</v>
      </c>
      <c r="E62" s="138"/>
      <c r="F62" s="138"/>
      <c r="G62" s="138"/>
      <c r="H62" s="138"/>
      <c r="I62" s="138"/>
      <c r="J62" s="139">
        <f>J106</f>
        <v>0</v>
      </c>
      <c r="K62" s="10"/>
      <c r="L62" s="136"/>
      <c r="S62" s="10"/>
      <c r="T62" s="10"/>
      <c r="U62" s="10"/>
      <c r="V62" s="10"/>
      <c r="W62" s="10"/>
      <c r="X62" s="10"/>
      <c r="Y62" s="10"/>
      <c r="Z62" s="10"/>
      <c r="AA62" s="10"/>
      <c r="AB62" s="10"/>
      <c r="AC62" s="10"/>
      <c r="AD62" s="10"/>
      <c r="AE62" s="10"/>
    </row>
    <row r="63" s="10" customFormat="1" ht="19.92" customHeight="1">
      <c r="A63" s="10"/>
      <c r="B63" s="136"/>
      <c r="C63" s="10"/>
      <c r="D63" s="137" t="s">
        <v>105</v>
      </c>
      <c r="E63" s="138"/>
      <c r="F63" s="138"/>
      <c r="G63" s="138"/>
      <c r="H63" s="138"/>
      <c r="I63" s="138"/>
      <c r="J63" s="139">
        <f>J222</f>
        <v>0</v>
      </c>
      <c r="K63" s="10"/>
      <c r="L63" s="136"/>
      <c r="S63" s="10"/>
      <c r="T63" s="10"/>
      <c r="U63" s="10"/>
      <c r="V63" s="10"/>
      <c r="W63" s="10"/>
      <c r="X63" s="10"/>
      <c r="Y63" s="10"/>
      <c r="Z63" s="10"/>
      <c r="AA63" s="10"/>
      <c r="AB63" s="10"/>
      <c r="AC63" s="10"/>
      <c r="AD63" s="10"/>
      <c r="AE63" s="10"/>
    </row>
    <row r="64" s="10" customFormat="1" ht="19.92" customHeight="1">
      <c r="A64" s="10"/>
      <c r="B64" s="136"/>
      <c r="C64" s="10"/>
      <c r="D64" s="137" t="s">
        <v>106</v>
      </c>
      <c r="E64" s="138"/>
      <c r="F64" s="138"/>
      <c r="G64" s="138"/>
      <c r="H64" s="138"/>
      <c r="I64" s="138"/>
      <c r="J64" s="139">
        <f>J294</f>
        <v>0</v>
      </c>
      <c r="K64" s="10"/>
      <c r="L64" s="136"/>
      <c r="S64" s="10"/>
      <c r="T64" s="10"/>
      <c r="U64" s="10"/>
      <c r="V64" s="10"/>
      <c r="W64" s="10"/>
      <c r="X64" s="10"/>
      <c r="Y64" s="10"/>
      <c r="Z64" s="10"/>
      <c r="AA64" s="10"/>
      <c r="AB64" s="10"/>
      <c r="AC64" s="10"/>
      <c r="AD64" s="10"/>
      <c r="AE64" s="10"/>
    </row>
    <row r="65" s="10" customFormat="1" ht="19.92" customHeight="1">
      <c r="A65" s="10"/>
      <c r="B65" s="136"/>
      <c r="C65" s="10"/>
      <c r="D65" s="137" t="s">
        <v>107</v>
      </c>
      <c r="E65" s="138"/>
      <c r="F65" s="138"/>
      <c r="G65" s="138"/>
      <c r="H65" s="138"/>
      <c r="I65" s="138"/>
      <c r="J65" s="139">
        <f>J316</f>
        <v>0</v>
      </c>
      <c r="K65" s="10"/>
      <c r="L65" s="136"/>
      <c r="S65" s="10"/>
      <c r="T65" s="10"/>
      <c r="U65" s="10"/>
      <c r="V65" s="10"/>
      <c r="W65" s="10"/>
      <c r="X65" s="10"/>
      <c r="Y65" s="10"/>
      <c r="Z65" s="10"/>
      <c r="AA65" s="10"/>
      <c r="AB65" s="10"/>
      <c r="AC65" s="10"/>
      <c r="AD65" s="10"/>
      <c r="AE65" s="10"/>
    </row>
    <row r="66" s="9" customFormat="1" ht="24.96" customHeight="1">
      <c r="A66" s="9"/>
      <c r="B66" s="132"/>
      <c r="C66" s="9"/>
      <c r="D66" s="133" t="s">
        <v>108</v>
      </c>
      <c r="E66" s="134"/>
      <c r="F66" s="134"/>
      <c r="G66" s="134"/>
      <c r="H66" s="134"/>
      <c r="I66" s="134"/>
      <c r="J66" s="135">
        <f>J319</f>
        <v>0</v>
      </c>
      <c r="K66" s="9"/>
      <c r="L66" s="132"/>
      <c r="S66" s="9"/>
      <c r="T66" s="9"/>
      <c r="U66" s="9"/>
      <c r="V66" s="9"/>
      <c r="W66" s="9"/>
      <c r="X66" s="9"/>
      <c r="Y66" s="9"/>
      <c r="Z66" s="9"/>
      <c r="AA66" s="9"/>
      <c r="AB66" s="9"/>
      <c r="AC66" s="9"/>
      <c r="AD66" s="9"/>
      <c r="AE66" s="9"/>
    </row>
    <row r="67" s="10" customFormat="1" ht="19.92" customHeight="1">
      <c r="A67" s="10"/>
      <c r="B67" s="136"/>
      <c r="C67" s="10"/>
      <c r="D67" s="137" t="s">
        <v>109</v>
      </c>
      <c r="E67" s="138"/>
      <c r="F67" s="138"/>
      <c r="G67" s="138"/>
      <c r="H67" s="138"/>
      <c r="I67" s="138"/>
      <c r="J67" s="139">
        <f>J320</f>
        <v>0</v>
      </c>
      <c r="K67" s="10"/>
      <c r="L67" s="136"/>
      <c r="S67" s="10"/>
      <c r="T67" s="10"/>
      <c r="U67" s="10"/>
      <c r="V67" s="10"/>
      <c r="W67" s="10"/>
      <c r="X67" s="10"/>
      <c r="Y67" s="10"/>
      <c r="Z67" s="10"/>
      <c r="AA67" s="10"/>
      <c r="AB67" s="10"/>
      <c r="AC67" s="10"/>
      <c r="AD67" s="10"/>
      <c r="AE67" s="10"/>
    </row>
    <row r="68" s="10" customFormat="1" ht="19.92" customHeight="1">
      <c r="A68" s="10"/>
      <c r="B68" s="136"/>
      <c r="C68" s="10"/>
      <c r="D68" s="137" t="s">
        <v>110</v>
      </c>
      <c r="E68" s="138"/>
      <c r="F68" s="138"/>
      <c r="G68" s="138"/>
      <c r="H68" s="138"/>
      <c r="I68" s="138"/>
      <c r="J68" s="139">
        <f>J362</f>
        <v>0</v>
      </c>
      <c r="K68" s="10"/>
      <c r="L68" s="136"/>
      <c r="S68" s="10"/>
      <c r="T68" s="10"/>
      <c r="U68" s="10"/>
      <c r="V68" s="10"/>
      <c r="W68" s="10"/>
      <c r="X68" s="10"/>
      <c r="Y68" s="10"/>
      <c r="Z68" s="10"/>
      <c r="AA68" s="10"/>
      <c r="AB68" s="10"/>
      <c r="AC68" s="10"/>
      <c r="AD68" s="10"/>
      <c r="AE68" s="10"/>
    </row>
    <row r="69" s="10" customFormat="1" ht="19.92" customHeight="1">
      <c r="A69" s="10"/>
      <c r="B69" s="136"/>
      <c r="C69" s="10"/>
      <c r="D69" s="137" t="s">
        <v>111</v>
      </c>
      <c r="E69" s="138"/>
      <c r="F69" s="138"/>
      <c r="G69" s="138"/>
      <c r="H69" s="138"/>
      <c r="I69" s="138"/>
      <c r="J69" s="139">
        <f>J376</f>
        <v>0</v>
      </c>
      <c r="K69" s="10"/>
      <c r="L69" s="136"/>
      <c r="S69" s="10"/>
      <c r="T69" s="10"/>
      <c r="U69" s="10"/>
      <c r="V69" s="10"/>
      <c r="W69" s="10"/>
      <c r="X69" s="10"/>
      <c r="Y69" s="10"/>
      <c r="Z69" s="10"/>
      <c r="AA69" s="10"/>
      <c r="AB69" s="10"/>
      <c r="AC69" s="10"/>
      <c r="AD69" s="10"/>
      <c r="AE69" s="10"/>
    </row>
    <row r="70" s="10" customFormat="1" ht="19.92" customHeight="1">
      <c r="A70" s="10"/>
      <c r="B70" s="136"/>
      <c r="C70" s="10"/>
      <c r="D70" s="137" t="s">
        <v>112</v>
      </c>
      <c r="E70" s="138"/>
      <c r="F70" s="138"/>
      <c r="G70" s="138"/>
      <c r="H70" s="138"/>
      <c r="I70" s="138"/>
      <c r="J70" s="139">
        <f>J394</f>
        <v>0</v>
      </c>
      <c r="K70" s="10"/>
      <c r="L70" s="136"/>
      <c r="S70" s="10"/>
      <c r="T70" s="10"/>
      <c r="U70" s="10"/>
      <c r="V70" s="10"/>
      <c r="W70" s="10"/>
      <c r="X70" s="10"/>
      <c r="Y70" s="10"/>
      <c r="Z70" s="10"/>
      <c r="AA70" s="10"/>
      <c r="AB70" s="10"/>
      <c r="AC70" s="10"/>
      <c r="AD70" s="10"/>
      <c r="AE70" s="10"/>
    </row>
    <row r="71" s="10" customFormat="1" ht="19.92" customHeight="1">
      <c r="A71" s="10"/>
      <c r="B71" s="136"/>
      <c r="C71" s="10"/>
      <c r="D71" s="137" t="s">
        <v>113</v>
      </c>
      <c r="E71" s="138"/>
      <c r="F71" s="138"/>
      <c r="G71" s="138"/>
      <c r="H71" s="138"/>
      <c r="I71" s="138"/>
      <c r="J71" s="139">
        <f>J396</f>
        <v>0</v>
      </c>
      <c r="K71" s="10"/>
      <c r="L71" s="136"/>
      <c r="S71" s="10"/>
      <c r="T71" s="10"/>
      <c r="U71" s="10"/>
      <c r="V71" s="10"/>
      <c r="W71" s="10"/>
      <c r="X71" s="10"/>
      <c r="Y71" s="10"/>
      <c r="Z71" s="10"/>
      <c r="AA71" s="10"/>
      <c r="AB71" s="10"/>
      <c r="AC71" s="10"/>
      <c r="AD71" s="10"/>
      <c r="AE71" s="10"/>
    </row>
    <row r="72" s="10" customFormat="1" ht="19.92" customHeight="1">
      <c r="A72" s="10"/>
      <c r="B72" s="136"/>
      <c r="C72" s="10"/>
      <c r="D72" s="137" t="s">
        <v>114</v>
      </c>
      <c r="E72" s="138"/>
      <c r="F72" s="138"/>
      <c r="G72" s="138"/>
      <c r="H72" s="138"/>
      <c r="I72" s="138"/>
      <c r="J72" s="139">
        <f>J443</f>
        <v>0</v>
      </c>
      <c r="K72" s="10"/>
      <c r="L72" s="136"/>
      <c r="S72" s="10"/>
      <c r="T72" s="10"/>
      <c r="U72" s="10"/>
      <c r="V72" s="10"/>
      <c r="W72" s="10"/>
      <c r="X72" s="10"/>
      <c r="Y72" s="10"/>
      <c r="Z72" s="10"/>
      <c r="AA72" s="10"/>
      <c r="AB72" s="10"/>
      <c r="AC72" s="10"/>
      <c r="AD72" s="10"/>
      <c r="AE72" s="10"/>
    </row>
    <row r="73" s="10" customFormat="1" ht="19.92" customHeight="1">
      <c r="A73" s="10"/>
      <c r="B73" s="136"/>
      <c r="C73" s="10"/>
      <c r="D73" s="137" t="s">
        <v>115</v>
      </c>
      <c r="E73" s="138"/>
      <c r="F73" s="138"/>
      <c r="G73" s="138"/>
      <c r="H73" s="138"/>
      <c r="I73" s="138"/>
      <c r="J73" s="139">
        <f>J468</f>
        <v>0</v>
      </c>
      <c r="K73" s="10"/>
      <c r="L73" s="136"/>
      <c r="S73" s="10"/>
      <c r="T73" s="10"/>
      <c r="U73" s="10"/>
      <c r="V73" s="10"/>
      <c r="W73" s="10"/>
      <c r="X73" s="10"/>
      <c r="Y73" s="10"/>
      <c r="Z73" s="10"/>
      <c r="AA73" s="10"/>
      <c r="AB73" s="10"/>
      <c r="AC73" s="10"/>
      <c r="AD73" s="10"/>
      <c r="AE73" s="10"/>
    </row>
    <row r="74" s="10" customFormat="1" ht="19.92" customHeight="1">
      <c r="A74" s="10"/>
      <c r="B74" s="136"/>
      <c r="C74" s="10"/>
      <c r="D74" s="137" t="s">
        <v>116</v>
      </c>
      <c r="E74" s="138"/>
      <c r="F74" s="138"/>
      <c r="G74" s="138"/>
      <c r="H74" s="138"/>
      <c r="I74" s="138"/>
      <c r="J74" s="139">
        <f>J495</f>
        <v>0</v>
      </c>
      <c r="K74" s="10"/>
      <c r="L74" s="136"/>
      <c r="S74" s="10"/>
      <c r="T74" s="10"/>
      <c r="U74" s="10"/>
      <c r="V74" s="10"/>
      <c r="W74" s="10"/>
      <c r="X74" s="10"/>
      <c r="Y74" s="10"/>
      <c r="Z74" s="10"/>
      <c r="AA74" s="10"/>
      <c r="AB74" s="10"/>
      <c r="AC74" s="10"/>
      <c r="AD74" s="10"/>
      <c r="AE74" s="10"/>
    </row>
    <row r="75" s="10" customFormat="1" ht="19.92" customHeight="1">
      <c r="A75" s="10"/>
      <c r="B75" s="136"/>
      <c r="C75" s="10"/>
      <c r="D75" s="137" t="s">
        <v>117</v>
      </c>
      <c r="E75" s="138"/>
      <c r="F75" s="138"/>
      <c r="G75" s="138"/>
      <c r="H75" s="138"/>
      <c r="I75" s="138"/>
      <c r="J75" s="139">
        <f>J533</f>
        <v>0</v>
      </c>
      <c r="K75" s="10"/>
      <c r="L75" s="136"/>
      <c r="S75" s="10"/>
      <c r="T75" s="10"/>
      <c r="U75" s="10"/>
      <c r="V75" s="10"/>
      <c r="W75" s="10"/>
      <c r="X75" s="10"/>
      <c r="Y75" s="10"/>
      <c r="Z75" s="10"/>
      <c r="AA75" s="10"/>
      <c r="AB75" s="10"/>
      <c r="AC75" s="10"/>
      <c r="AD75" s="10"/>
      <c r="AE75" s="10"/>
    </row>
    <row r="76" s="10" customFormat="1" ht="19.92" customHeight="1">
      <c r="A76" s="10"/>
      <c r="B76" s="136"/>
      <c r="C76" s="10"/>
      <c r="D76" s="137" t="s">
        <v>118</v>
      </c>
      <c r="E76" s="138"/>
      <c r="F76" s="138"/>
      <c r="G76" s="138"/>
      <c r="H76" s="138"/>
      <c r="I76" s="138"/>
      <c r="J76" s="139">
        <f>J558</f>
        <v>0</v>
      </c>
      <c r="K76" s="10"/>
      <c r="L76" s="136"/>
      <c r="S76" s="10"/>
      <c r="T76" s="10"/>
      <c r="U76" s="10"/>
      <c r="V76" s="10"/>
      <c r="W76" s="10"/>
      <c r="X76" s="10"/>
      <c r="Y76" s="10"/>
      <c r="Z76" s="10"/>
      <c r="AA76" s="10"/>
      <c r="AB76" s="10"/>
      <c r="AC76" s="10"/>
      <c r="AD76" s="10"/>
      <c r="AE76" s="10"/>
    </row>
    <row r="77" s="9" customFormat="1" ht="24.96" customHeight="1">
      <c r="A77" s="9"/>
      <c r="B77" s="132"/>
      <c r="C77" s="9"/>
      <c r="D77" s="133" t="s">
        <v>119</v>
      </c>
      <c r="E77" s="134"/>
      <c r="F77" s="134"/>
      <c r="G77" s="134"/>
      <c r="H77" s="134"/>
      <c r="I77" s="134"/>
      <c r="J77" s="135">
        <f>J573</f>
        <v>0</v>
      </c>
      <c r="K77" s="9"/>
      <c r="L77" s="132"/>
      <c r="S77" s="9"/>
      <c r="T77" s="9"/>
      <c r="U77" s="9"/>
      <c r="V77" s="9"/>
      <c r="W77" s="9"/>
      <c r="X77" s="9"/>
      <c r="Y77" s="9"/>
      <c r="Z77" s="9"/>
      <c r="AA77" s="9"/>
      <c r="AB77" s="9"/>
      <c r="AC77" s="9"/>
      <c r="AD77" s="9"/>
      <c r="AE77" s="9"/>
    </row>
    <row r="78" s="2" customFormat="1" ht="21.84" customHeight="1">
      <c r="A78" s="37"/>
      <c r="B78" s="38"/>
      <c r="C78" s="37"/>
      <c r="D78" s="37"/>
      <c r="E78" s="37"/>
      <c r="F78" s="37"/>
      <c r="G78" s="37"/>
      <c r="H78" s="37"/>
      <c r="I78" s="37"/>
      <c r="J78" s="37"/>
      <c r="K78" s="37"/>
      <c r="L78" s="115"/>
      <c r="S78" s="37"/>
      <c r="T78" s="37"/>
      <c r="U78" s="37"/>
      <c r="V78" s="37"/>
      <c r="W78" s="37"/>
      <c r="X78" s="37"/>
      <c r="Y78" s="37"/>
      <c r="Z78" s="37"/>
      <c r="AA78" s="37"/>
      <c r="AB78" s="37"/>
      <c r="AC78" s="37"/>
      <c r="AD78" s="37"/>
      <c r="AE78" s="37"/>
    </row>
    <row r="79" s="2" customFormat="1" ht="6.96" customHeight="1">
      <c r="A79" s="37"/>
      <c r="B79" s="54"/>
      <c r="C79" s="55"/>
      <c r="D79" s="55"/>
      <c r="E79" s="55"/>
      <c r="F79" s="55"/>
      <c r="G79" s="55"/>
      <c r="H79" s="55"/>
      <c r="I79" s="55"/>
      <c r="J79" s="55"/>
      <c r="K79" s="55"/>
      <c r="L79" s="115"/>
      <c r="S79" s="37"/>
      <c r="T79" s="37"/>
      <c r="U79" s="37"/>
      <c r="V79" s="37"/>
      <c r="W79" s="37"/>
      <c r="X79" s="37"/>
      <c r="Y79" s="37"/>
      <c r="Z79" s="37"/>
      <c r="AA79" s="37"/>
      <c r="AB79" s="37"/>
      <c r="AC79" s="37"/>
      <c r="AD79" s="37"/>
      <c r="AE79" s="37"/>
    </row>
    <row r="83" s="2" customFormat="1" ht="6.96" customHeight="1">
      <c r="A83" s="37"/>
      <c r="B83" s="56"/>
      <c r="C83" s="57"/>
      <c r="D83" s="57"/>
      <c r="E83" s="57"/>
      <c r="F83" s="57"/>
      <c r="G83" s="57"/>
      <c r="H83" s="57"/>
      <c r="I83" s="57"/>
      <c r="J83" s="57"/>
      <c r="K83" s="57"/>
      <c r="L83" s="115"/>
      <c r="S83" s="37"/>
      <c r="T83" s="37"/>
      <c r="U83" s="37"/>
      <c r="V83" s="37"/>
      <c r="W83" s="37"/>
      <c r="X83" s="37"/>
      <c r="Y83" s="37"/>
      <c r="Z83" s="37"/>
      <c r="AA83" s="37"/>
      <c r="AB83" s="37"/>
      <c r="AC83" s="37"/>
      <c r="AD83" s="37"/>
      <c r="AE83" s="37"/>
    </row>
    <row r="84" s="2" customFormat="1" ht="24.96" customHeight="1">
      <c r="A84" s="37"/>
      <c r="B84" s="38"/>
      <c r="C84" s="22" t="s">
        <v>120</v>
      </c>
      <c r="D84" s="37"/>
      <c r="E84" s="37"/>
      <c r="F84" s="37"/>
      <c r="G84" s="37"/>
      <c r="H84" s="37"/>
      <c r="I84" s="37"/>
      <c r="J84" s="37"/>
      <c r="K84" s="37"/>
      <c r="L84" s="115"/>
      <c r="S84" s="37"/>
      <c r="T84" s="37"/>
      <c r="U84" s="37"/>
      <c r="V84" s="37"/>
      <c r="W84" s="37"/>
      <c r="X84" s="37"/>
      <c r="Y84" s="37"/>
      <c r="Z84" s="37"/>
      <c r="AA84" s="37"/>
      <c r="AB84" s="37"/>
      <c r="AC84" s="37"/>
      <c r="AD84" s="37"/>
      <c r="AE84" s="37"/>
    </row>
    <row r="85" s="2" customFormat="1" ht="6.96" customHeight="1">
      <c r="A85" s="37"/>
      <c r="B85" s="38"/>
      <c r="C85" s="37"/>
      <c r="D85" s="37"/>
      <c r="E85" s="37"/>
      <c r="F85" s="37"/>
      <c r="G85" s="37"/>
      <c r="H85" s="37"/>
      <c r="I85" s="37"/>
      <c r="J85" s="37"/>
      <c r="K85" s="37"/>
      <c r="L85" s="115"/>
      <c r="S85" s="37"/>
      <c r="T85" s="37"/>
      <c r="U85" s="37"/>
      <c r="V85" s="37"/>
      <c r="W85" s="37"/>
      <c r="X85" s="37"/>
      <c r="Y85" s="37"/>
      <c r="Z85" s="37"/>
      <c r="AA85" s="37"/>
      <c r="AB85" s="37"/>
      <c r="AC85" s="37"/>
      <c r="AD85" s="37"/>
      <c r="AE85" s="37"/>
    </row>
    <row r="86" s="2" customFormat="1" ht="12" customHeight="1">
      <c r="A86" s="37"/>
      <c r="B86" s="38"/>
      <c r="C86" s="31" t="s">
        <v>17</v>
      </c>
      <c r="D86" s="37"/>
      <c r="E86" s="37"/>
      <c r="F86" s="37"/>
      <c r="G86" s="37"/>
      <c r="H86" s="37"/>
      <c r="I86" s="37"/>
      <c r="J86" s="37"/>
      <c r="K86" s="37"/>
      <c r="L86" s="115"/>
      <c r="S86" s="37"/>
      <c r="T86" s="37"/>
      <c r="U86" s="37"/>
      <c r="V86" s="37"/>
      <c r="W86" s="37"/>
      <c r="X86" s="37"/>
      <c r="Y86" s="37"/>
      <c r="Z86" s="37"/>
      <c r="AA86" s="37"/>
      <c r="AB86" s="37"/>
      <c r="AC86" s="37"/>
      <c r="AD86" s="37"/>
      <c r="AE86" s="37"/>
    </row>
    <row r="87" s="2" customFormat="1" ht="16.5" customHeight="1">
      <c r="A87" s="37"/>
      <c r="B87" s="38"/>
      <c r="C87" s="37"/>
      <c r="D87" s="37"/>
      <c r="E87" s="114" t="str">
        <f>E7</f>
        <v>Stavební úpravy pokojů 14 a 15 penzionu Athéna v Nové Včelnici</v>
      </c>
      <c r="F87" s="31"/>
      <c r="G87" s="31"/>
      <c r="H87" s="31"/>
      <c r="I87" s="37"/>
      <c r="J87" s="37"/>
      <c r="K87" s="37"/>
      <c r="L87" s="115"/>
      <c r="S87" s="37"/>
      <c r="T87" s="37"/>
      <c r="U87" s="37"/>
      <c r="V87" s="37"/>
      <c r="W87" s="37"/>
      <c r="X87" s="37"/>
      <c r="Y87" s="37"/>
      <c r="Z87" s="37"/>
      <c r="AA87" s="37"/>
      <c r="AB87" s="37"/>
      <c r="AC87" s="37"/>
      <c r="AD87" s="37"/>
      <c r="AE87" s="37"/>
    </row>
    <row r="88" s="2" customFormat="1" ht="12" customHeight="1">
      <c r="A88" s="37"/>
      <c r="B88" s="38"/>
      <c r="C88" s="31" t="s">
        <v>96</v>
      </c>
      <c r="D88" s="37"/>
      <c r="E88" s="37"/>
      <c r="F88" s="37"/>
      <c r="G88" s="37"/>
      <c r="H88" s="37"/>
      <c r="I88" s="37"/>
      <c r="J88" s="37"/>
      <c r="K88" s="37"/>
      <c r="L88" s="115"/>
      <c r="S88" s="37"/>
      <c r="T88" s="37"/>
      <c r="U88" s="37"/>
      <c r="V88" s="37"/>
      <c r="W88" s="37"/>
      <c r="X88" s="37"/>
      <c r="Y88" s="37"/>
      <c r="Z88" s="37"/>
      <c r="AA88" s="37"/>
      <c r="AB88" s="37"/>
      <c r="AC88" s="37"/>
      <c r="AD88" s="37"/>
      <c r="AE88" s="37"/>
    </row>
    <row r="89" s="2" customFormat="1" ht="16.5" customHeight="1">
      <c r="A89" s="37"/>
      <c r="B89" s="38"/>
      <c r="C89" s="37"/>
      <c r="D89" s="37"/>
      <c r="E89" s="61" t="str">
        <f>E9</f>
        <v>01 - stavební část</v>
      </c>
      <c r="F89" s="37"/>
      <c r="G89" s="37"/>
      <c r="H89" s="37"/>
      <c r="I89" s="37"/>
      <c r="J89" s="37"/>
      <c r="K89" s="37"/>
      <c r="L89" s="115"/>
      <c r="S89" s="37"/>
      <c r="T89" s="37"/>
      <c r="U89" s="37"/>
      <c r="V89" s="37"/>
      <c r="W89" s="37"/>
      <c r="X89" s="37"/>
      <c r="Y89" s="37"/>
      <c r="Z89" s="37"/>
      <c r="AA89" s="37"/>
      <c r="AB89" s="37"/>
      <c r="AC89" s="37"/>
      <c r="AD89" s="37"/>
      <c r="AE89" s="37"/>
    </row>
    <row r="90" s="2" customFormat="1" ht="6.96" customHeight="1">
      <c r="A90" s="37"/>
      <c r="B90" s="38"/>
      <c r="C90" s="37"/>
      <c r="D90" s="37"/>
      <c r="E90" s="37"/>
      <c r="F90" s="37"/>
      <c r="G90" s="37"/>
      <c r="H90" s="37"/>
      <c r="I90" s="37"/>
      <c r="J90" s="37"/>
      <c r="K90" s="37"/>
      <c r="L90" s="115"/>
      <c r="S90" s="37"/>
      <c r="T90" s="37"/>
      <c r="U90" s="37"/>
      <c r="V90" s="37"/>
      <c r="W90" s="37"/>
      <c r="X90" s="37"/>
      <c r="Y90" s="37"/>
      <c r="Z90" s="37"/>
      <c r="AA90" s="37"/>
      <c r="AB90" s="37"/>
      <c r="AC90" s="37"/>
      <c r="AD90" s="37"/>
      <c r="AE90" s="37"/>
    </row>
    <row r="91" s="2" customFormat="1" ht="12" customHeight="1">
      <c r="A91" s="37"/>
      <c r="B91" s="38"/>
      <c r="C91" s="31" t="s">
        <v>22</v>
      </c>
      <c r="D91" s="37"/>
      <c r="E91" s="37"/>
      <c r="F91" s="26" t="str">
        <f>F12</f>
        <v>Nová Včelnice</v>
      </c>
      <c r="G91" s="37"/>
      <c r="H91" s="37"/>
      <c r="I91" s="31" t="s">
        <v>24</v>
      </c>
      <c r="J91" s="63" t="str">
        <f>IF(J12="","",J12)</f>
        <v>4. 11. 2020</v>
      </c>
      <c r="K91" s="37"/>
      <c r="L91" s="115"/>
      <c r="S91" s="37"/>
      <c r="T91" s="37"/>
      <c r="U91" s="37"/>
      <c r="V91" s="37"/>
      <c r="W91" s="37"/>
      <c r="X91" s="37"/>
      <c r="Y91" s="37"/>
      <c r="Z91" s="37"/>
      <c r="AA91" s="37"/>
      <c r="AB91" s="37"/>
      <c r="AC91" s="37"/>
      <c r="AD91" s="37"/>
      <c r="AE91" s="37"/>
    </row>
    <row r="92" s="2" customFormat="1" ht="6.96" customHeight="1">
      <c r="A92" s="37"/>
      <c r="B92" s="38"/>
      <c r="C92" s="37"/>
      <c r="D92" s="37"/>
      <c r="E92" s="37"/>
      <c r="F92" s="37"/>
      <c r="G92" s="37"/>
      <c r="H92" s="37"/>
      <c r="I92" s="37"/>
      <c r="J92" s="37"/>
      <c r="K92" s="37"/>
      <c r="L92" s="115"/>
      <c r="S92" s="37"/>
      <c r="T92" s="37"/>
      <c r="U92" s="37"/>
      <c r="V92" s="37"/>
      <c r="W92" s="37"/>
      <c r="X92" s="37"/>
      <c r="Y92" s="37"/>
      <c r="Z92" s="37"/>
      <c r="AA92" s="37"/>
      <c r="AB92" s="37"/>
      <c r="AC92" s="37"/>
      <c r="AD92" s="37"/>
      <c r="AE92" s="37"/>
    </row>
    <row r="93" s="2" customFormat="1" ht="25.65" customHeight="1">
      <c r="A93" s="37"/>
      <c r="B93" s="38"/>
      <c r="C93" s="31" t="s">
        <v>26</v>
      </c>
      <c r="D93" s="37"/>
      <c r="E93" s="37"/>
      <c r="F93" s="26" t="str">
        <f>E15</f>
        <v xml:space="preserve"> </v>
      </c>
      <c r="G93" s="37"/>
      <c r="H93" s="37"/>
      <c r="I93" s="31" t="s">
        <v>32</v>
      </c>
      <c r="J93" s="35" t="str">
        <f>E21</f>
        <v>Věra Davidová, Nová Včelnice</v>
      </c>
      <c r="K93" s="37"/>
      <c r="L93" s="115"/>
      <c r="S93" s="37"/>
      <c r="T93" s="37"/>
      <c r="U93" s="37"/>
      <c r="V93" s="37"/>
      <c r="W93" s="37"/>
      <c r="X93" s="37"/>
      <c r="Y93" s="37"/>
      <c r="Z93" s="37"/>
      <c r="AA93" s="37"/>
      <c r="AB93" s="37"/>
      <c r="AC93" s="37"/>
      <c r="AD93" s="37"/>
      <c r="AE93" s="37"/>
    </row>
    <row r="94" s="2" customFormat="1" ht="15.15" customHeight="1">
      <c r="A94" s="37"/>
      <c r="B94" s="38"/>
      <c r="C94" s="31" t="s">
        <v>30</v>
      </c>
      <c r="D94" s="37"/>
      <c r="E94" s="37"/>
      <c r="F94" s="26" t="str">
        <f>IF(E18="","",E18)</f>
        <v>Vyplň údaj</v>
      </c>
      <c r="G94" s="37"/>
      <c r="H94" s="37"/>
      <c r="I94" s="31" t="s">
        <v>35</v>
      </c>
      <c r="J94" s="35" t="str">
        <f>E24</f>
        <v xml:space="preserve"> </v>
      </c>
      <c r="K94" s="37"/>
      <c r="L94" s="115"/>
      <c r="S94" s="37"/>
      <c r="T94" s="37"/>
      <c r="U94" s="37"/>
      <c r="V94" s="37"/>
      <c r="W94" s="37"/>
      <c r="X94" s="37"/>
      <c r="Y94" s="37"/>
      <c r="Z94" s="37"/>
      <c r="AA94" s="37"/>
      <c r="AB94" s="37"/>
      <c r="AC94" s="37"/>
      <c r="AD94" s="37"/>
      <c r="AE94" s="37"/>
    </row>
    <row r="95" s="2" customFormat="1" ht="10.32" customHeight="1">
      <c r="A95" s="37"/>
      <c r="B95" s="38"/>
      <c r="C95" s="37"/>
      <c r="D95" s="37"/>
      <c r="E95" s="37"/>
      <c r="F95" s="37"/>
      <c r="G95" s="37"/>
      <c r="H95" s="37"/>
      <c r="I95" s="37"/>
      <c r="J95" s="37"/>
      <c r="K95" s="37"/>
      <c r="L95" s="115"/>
      <c r="S95" s="37"/>
      <c r="T95" s="37"/>
      <c r="U95" s="37"/>
      <c r="V95" s="37"/>
      <c r="W95" s="37"/>
      <c r="X95" s="37"/>
      <c r="Y95" s="37"/>
      <c r="Z95" s="37"/>
      <c r="AA95" s="37"/>
      <c r="AB95" s="37"/>
      <c r="AC95" s="37"/>
      <c r="AD95" s="37"/>
      <c r="AE95" s="37"/>
    </row>
    <row r="96" s="11" customFormat="1" ht="29.28" customHeight="1">
      <c r="A96" s="140"/>
      <c r="B96" s="141"/>
      <c r="C96" s="142" t="s">
        <v>121</v>
      </c>
      <c r="D96" s="143" t="s">
        <v>57</v>
      </c>
      <c r="E96" s="143" t="s">
        <v>53</v>
      </c>
      <c r="F96" s="143" t="s">
        <v>54</v>
      </c>
      <c r="G96" s="143" t="s">
        <v>122</v>
      </c>
      <c r="H96" s="143" t="s">
        <v>123</v>
      </c>
      <c r="I96" s="143" t="s">
        <v>124</v>
      </c>
      <c r="J96" s="143" t="s">
        <v>100</v>
      </c>
      <c r="K96" s="144" t="s">
        <v>125</v>
      </c>
      <c r="L96" s="145"/>
      <c r="M96" s="79" t="s">
        <v>3</v>
      </c>
      <c r="N96" s="80" t="s">
        <v>42</v>
      </c>
      <c r="O96" s="80" t="s">
        <v>126</v>
      </c>
      <c r="P96" s="80" t="s">
        <v>127</v>
      </c>
      <c r="Q96" s="80" t="s">
        <v>128</v>
      </c>
      <c r="R96" s="80" t="s">
        <v>129</v>
      </c>
      <c r="S96" s="80" t="s">
        <v>130</v>
      </c>
      <c r="T96" s="81" t="s">
        <v>131</v>
      </c>
      <c r="U96" s="140"/>
      <c r="V96" s="140"/>
      <c r="W96" s="140"/>
      <c r="X96" s="140"/>
      <c r="Y96" s="140"/>
      <c r="Z96" s="140"/>
      <c r="AA96" s="140"/>
      <c r="AB96" s="140"/>
      <c r="AC96" s="140"/>
      <c r="AD96" s="140"/>
      <c r="AE96" s="140"/>
    </row>
    <row r="97" s="2" customFormat="1" ht="22.8" customHeight="1">
      <c r="A97" s="37"/>
      <c r="B97" s="38"/>
      <c r="C97" s="86" t="s">
        <v>132</v>
      </c>
      <c r="D97" s="37"/>
      <c r="E97" s="37"/>
      <c r="F97" s="37"/>
      <c r="G97" s="37"/>
      <c r="H97" s="37"/>
      <c r="I97" s="37"/>
      <c r="J97" s="146">
        <f>BK97</f>
        <v>0</v>
      </c>
      <c r="K97" s="37"/>
      <c r="L97" s="38"/>
      <c r="M97" s="82"/>
      <c r="N97" s="67"/>
      <c r="O97" s="83"/>
      <c r="P97" s="147">
        <f>P98+P319+P573</f>
        <v>0</v>
      </c>
      <c r="Q97" s="83"/>
      <c r="R97" s="147">
        <f>R98+R319+R573</f>
        <v>13.97276677</v>
      </c>
      <c r="S97" s="83"/>
      <c r="T97" s="148">
        <f>T98+T319+T573</f>
        <v>13.87157062</v>
      </c>
      <c r="U97" s="37"/>
      <c r="V97" s="37"/>
      <c r="W97" s="37"/>
      <c r="X97" s="37"/>
      <c r="Y97" s="37"/>
      <c r="Z97" s="37"/>
      <c r="AA97" s="37"/>
      <c r="AB97" s="37"/>
      <c r="AC97" s="37"/>
      <c r="AD97" s="37"/>
      <c r="AE97" s="37"/>
      <c r="AT97" s="18" t="s">
        <v>71</v>
      </c>
      <c r="AU97" s="18" t="s">
        <v>101</v>
      </c>
      <c r="BK97" s="149">
        <f>BK98+BK319+BK573</f>
        <v>0</v>
      </c>
    </row>
    <row r="98" s="12" customFormat="1" ht="25.92" customHeight="1">
      <c r="A98" s="12"/>
      <c r="B98" s="150"/>
      <c r="C98" s="12"/>
      <c r="D98" s="151" t="s">
        <v>71</v>
      </c>
      <c r="E98" s="152" t="s">
        <v>133</v>
      </c>
      <c r="F98" s="152" t="s">
        <v>134</v>
      </c>
      <c r="G98" s="12"/>
      <c r="H98" s="12"/>
      <c r="I98" s="153"/>
      <c r="J98" s="154">
        <f>BK98</f>
        <v>0</v>
      </c>
      <c r="K98" s="12"/>
      <c r="L98" s="150"/>
      <c r="M98" s="155"/>
      <c r="N98" s="156"/>
      <c r="O98" s="156"/>
      <c r="P98" s="157">
        <f>P99+P106+P222+P294+P316</f>
        <v>0</v>
      </c>
      <c r="Q98" s="156"/>
      <c r="R98" s="157">
        <f>R99+R106+R222+R294+R316</f>
        <v>11.271058050000001</v>
      </c>
      <c r="S98" s="156"/>
      <c r="T98" s="158">
        <f>T99+T106+T222+T294+T316</f>
        <v>13.3088494</v>
      </c>
      <c r="U98" s="12"/>
      <c r="V98" s="12"/>
      <c r="W98" s="12"/>
      <c r="X98" s="12"/>
      <c r="Y98" s="12"/>
      <c r="Z98" s="12"/>
      <c r="AA98" s="12"/>
      <c r="AB98" s="12"/>
      <c r="AC98" s="12"/>
      <c r="AD98" s="12"/>
      <c r="AE98" s="12"/>
      <c r="AR98" s="151" t="s">
        <v>80</v>
      </c>
      <c r="AT98" s="159" t="s">
        <v>71</v>
      </c>
      <c r="AU98" s="159" t="s">
        <v>72</v>
      </c>
      <c r="AY98" s="151" t="s">
        <v>135</v>
      </c>
      <c r="BK98" s="160">
        <f>BK99+BK106+BK222+BK294+BK316</f>
        <v>0</v>
      </c>
    </row>
    <row r="99" s="12" customFormat="1" ht="22.8" customHeight="1">
      <c r="A99" s="12"/>
      <c r="B99" s="150"/>
      <c r="C99" s="12"/>
      <c r="D99" s="151" t="s">
        <v>71</v>
      </c>
      <c r="E99" s="161" t="s">
        <v>136</v>
      </c>
      <c r="F99" s="161" t="s">
        <v>137</v>
      </c>
      <c r="G99" s="12"/>
      <c r="H99" s="12"/>
      <c r="I99" s="153"/>
      <c r="J99" s="162">
        <f>BK99</f>
        <v>0</v>
      </c>
      <c r="K99" s="12"/>
      <c r="L99" s="150"/>
      <c r="M99" s="155"/>
      <c r="N99" s="156"/>
      <c r="O99" s="156"/>
      <c r="P99" s="157">
        <f>SUM(P100:P105)</f>
        <v>0</v>
      </c>
      <c r="Q99" s="156"/>
      <c r="R99" s="157">
        <f>SUM(R100:R105)</f>
        <v>0.084450600000000001</v>
      </c>
      <c r="S99" s="156"/>
      <c r="T99" s="158">
        <f>SUM(T100:T105)</f>
        <v>0</v>
      </c>
      <c r="U99" s="12"/>
      <c r="V99" s="12"/>
      <c r="W99" s="12"/>
      <c r="X99" s="12"/>
      <c r="Y99" s="12"/>
      <c r="Z99" s="12"/>
      <c r="AA99" s="12"/>
      <c r="AB99" s="12"/>
      <c r="AC99" s="12"/>
      <c r="AD99" s="12"/>
      <c r="AE99" s="12"/>
      <c r="AR99" s="151" t="s">
        <v>80</v>
      </c>
      <c r="AT99" s="159" t="s">
        <v>71</v>
      </c>
      <c r="AU99" s="159" t="s">
        <v>80</v>
      </c>
      <c r="AY99" s="151" t="s">
        <v>135</v>
      </c>
      <c r="BK99" s="160">
        <f>SUM(BK100:BK105)</f>
        <v>0</v>
      </c>
    </row>
    <row r="100" s="2" customFormat="1" ht="24.15" customHeight="1">
      <c r="A100" s="37"/>
      <c r="B100" s="163"/>
      <c r="C100" s="164" t="s">
        <v>80</v>
      </c>
      <c r="D100" s="164" t="s">
        <v>138</v>
      </c>
      <c r="E100" s="165" t="s">
        <v>139</v>
      </c>
      <c r="F100" s="166" t="s">
        <v>140</v>
      </c>
      <c r="G100" s="167" t="s">
        <v>141</v>
      </c>
      <c r="H100" s="168">
        <v>0.029999999999999999</v>
      </c>
      <c r="I100" s="169"/>
      <c r="J100" s="170">
        <f>ROUND(I100*H100,2)</f>
        <v>0</v>
      </c>
      <c r="K100" s="166" t="s">
        <v>142</v>
      </c>
      <c r="L100" s="38"/>
      <c r="M100" s="171" t="s">
        <v>3</v>
      </c>
      <c r="N100" s="172" t="s">
        <v>43</v>
      </c>
      <c r="O100" s="71"/>
      <c r="P100" s="173">
        <f>O100*H100</f>
        <v>0</v>
      </c>
      <c r="Q100" s="173">
        <v>1.94302</v>
      </c>
      <c r="R100" s="173">
        <f>Q100*H100</f>
        <v>0.058290599999999998</v>
      </c>
      <c r="S100" s="173">
        <v>0</v>
      </c>
      <c r="T100" s="174">
        <f>S100*H100</f>
        <v>0</v>
      </c>
      <c r="U100" s="37"/>
      <c r="V100" s="37"/>
      <c r="W100" s="37"/>
      <c r="X100" s="37"/>
      <c r="Y100" s="37"/>
      <c r="Z100" s="37"/>
      <c r="AA100" s="37"/>
      <c r="AB100" s="37"/>
      <c r="AC100" s="37"/>
      <c r="AD100" s="37"/>
      <c r="AE100" s="37"/>
      <c r="AR100" s="175" t="s">
        <v>143</v>
      </c>
      <c r="AT100" s="175" t="s">
        <v>138</v>
      </c>
      <c r="AU100" s="175" t="s">
        <v>82</v>
      </c>
      <c r="AY100" s="18" t="s">
        <v>135</v>
      </c>
      <c r="BE100" s="176">
        <f>IF(N100="základní",J100,0)</f>
        <v>0</v>
      </c>
      <c r="BF100" s="176">
        <f>IF(N100="snížená",J100,0)</f>
        <v>0</v>
      </c>
      <c r="BG100" s="176">
        <f>IF(N100="zákl. přenesená",J100,0)</f>
        <v>0</v>
      </c>
      <c r="BH100" s="176">
        <f>IF(N100="sníž. přenesená",J100,0)</f>
        <v>0</v>
      </c>
      <c r="BI100" s="176">
        <f>IF(N100="nulová",J100,0)</f>
        <v>0</v>
      </c>
      <c r="BJ100" s="18" t="s">
        <v>80</v>
      </c>
      <c r="BK100" s="176">
        <f>ROUND(I100*H100,2)</f>
        <v>0</v>
      </c>
      <c r="BL100" s="18" t="s">
        <v>143</v>
      </c>
      <c r="BM100" s="175" t="s">
        <v>144</v>
      </c>
    </row>
    <row r="101" s="2" customFormat="1">
      <c r="A101" s="37"/>
      <c r="B101" s="38"/>
      <c r="C101" s="37"/>
      <c r="D101" s="177" t="s">
        <v>145</v>
      </c>
      <c r="E101" s="37"/>
      <c r="F101" s="178" t="s">
        <v>146</v>
      </c>
      <c r="G101" s="37"/>
      <c r="H101" s="37"/>
      <c r="I101" s="179"/>
      <c r="J101" s="37"/>
      <c r="K101" s="37"/>
      <c r="L101" s="38"/>
      <c r="M101" s="180"/>
      <c r="N101" s="181"/>
      <c r="O101" s="71"/>
      <c r="P101" s="71"/>
      <c r="Q101" s="71"/>
      <c r="R101" s="71"/>
      <c r="S101" s="71"/>
      <c r="T101" s="72"/>
      <c r="U101" s="37"/>
      <c r="V101" s="37"/>
      <c r="W101" s="37"/>
      <c r="X101" s="37"/>
      <c r="Y101" s="37"/>
      <c r="Z101" s="37"/>
      <c r="AA101" s="37"/>
      <c r="AB101" s="37"/>
      <c r="AC101" s="37"/>
      <c r="AD101" s="37"/>
      <c r="AE101" s="37"/>
      <c r="AT101" s="18" t="s">
        <v>145</v>
      </c>
      <c r="AU101" s="18" t="s">
        <v>82</v>
      </c>
    </row>
    <row r="102" s="13" customFormat="1">
      <c r="A102" s="13"/>
      <c r="B102" s="182"/>
      <c r="C102" s="13"/>
      <c r="D102" s="177" t="s">
        <v>147</v>
      </c>
      <c r="E102" s="183" t="s">
        <v>3</v>
      </c>
      <c r="F102" s="184" t="s">
        <v>148</v>
      </c>
      <c r="G102" s="13"/>
      <c r="H102" s="185">
        <v>0.029999999999999999</v>
      </c>
      <c r="I102" s="186"/>
      <c r="J102" s="13"/>
      <c r="K102" s="13"/>
      <c r="L102" s="182"/>
      <c r="M102" s="187"/>
      <c r="N102" s="188"/>
      <c r="O102" s="188"/>
      <c r="P102" s="188"/>
      <c r="Q102" s="188"/>
      <c r="R102" s="188"/>
      <c r="S102" s="188"/>
      <c r="T102" s="189"/>
      <c r="U102" s="13"/>
      <c r="V102" s="13"/>
      <c r="W102" s="13"/>
      <c r="X102" s="13"/>
      <c r="Y102" s="13"/>
      <c r="Z102" s="13"/>
      <c r="AA102" s="13"/>
      <c r="AB102" s="13"/>
      <c r="AC102" s="13"/>
      <c r="AD102" s="13"/>
      <c r="AE102" s="13"/>
      <c r="AT102" s="183" t="s">
        <v>147</v>
      </c>
      <c r="AU102" s="183" t="s">
        <v>82</v>
      </c>
      <c r="AV102" s="13" t="s">
        <v>82</v>
      </c>
      <c r="AW102" s="13" t="s">
        <v>34</v>
      </c>
      <c r="AX102" s="13" t="s">
        <v>80</v>
      </c>
      <c r="AY102" s="183" t="s">
        <v>135</v>
      </c>
    </row>
    <row r="103" s="2" customFormat="1" ht="24.15" customHeight="1">
      <c r="A103" s="37"/>
      <c r="B103" s="163"/>
      <c r="C103" s="164" t="s">
        <v>82</v>
      </c>
      <c r="D103" s="164" t="s">
        <v>138</v>
      </c>
      <c r="E103" s="165" t="s">
        <v>149</v>
      </c>
      <c r="F103" s="166" t="s">
        <v>150</v>
      </c>
      <c r="G103" s="167" t="s">
        <v>151</v>
      </c>
      <c r="H103" s="168">
        <v>0.024</v>
      </c>
      <c r="I103" s="169"/>
      <c r="J103" s="170">
        <f>ROUND(I103*H103,2)</f>
        <v>0</v>
      </c>
      <c r="K103" s="166" t="s">
        <v>142</v>
      </c>
      <c r="L103" s="38"/>
      <c r="M103" s="171" t="s">
        <v>3</v>
      </c>
      <c r="N103" s="172" t="s">
        <v>43</v>
      </c>
      <c r="O103" s="71"/>
      <c r="P103" s="173">
        <f>O103*H103</f>
        <v>0</v>
      </c>
      <c r="Q103" s="173">
        <v>1.0900000000000001</v>
      </c>
      <c r="R103" s="173">
        <f>Q103*H103</f>
        <v>0.026160000000000003</v>
      </c>
      <c r="S103" s="173">
        <v>0</v>
      </c>
      <c r="T103" s="174">
        <f>S103*H103</f>
        <v>0</v>
      </c>
      <c r="U103" s="37"/>
      <c r="V103" s="37"/>
      <c r="W103" s="37"/>
      <c r="X103" s="37"/>
      <c r="Y103" s="37"/>
      <c r="Z103" s="37"/>
      <c r="AA103" s="37"/>
      <c r="AB103" s="37"/>
      <c r="AC103" s="37"/>
      <c r="AD103" s="37"/>
      <c r="AE103" s="37"/>
      <c r="AR103" s="175" t="s">
        <v>143</v>
      </c>
      <c r="AT103" s="175" t="s">
        <v>138</v>
      </c>
      <c r="AU103" s="175" t="s">
        <v>82</v>
      </c>
      <c r="AY103" s="18" t="s">
        <v>135</v>
      </c>
      <c r="BE103" s="176">
        <f>IF(N103="základní",J103,0)</f>
        <v>0</v>
      </c>
      <c r="BF103" s="176">
        <f>IF(N103="snížená",J103,0)</f>
        <v>0</v>
      </c>
      <c r="BG103" s="176">
        <f>IF(N103="zákl. přenesená",J103,0)</f>
        <v>0</v>
      </c>
      <c r="BH103" s="176">
        <f>IF(N103="sníž. přenesená",J103,0)</f>
        <v>0</v>
      </c>
      <c r="BI103" s="176">
        <f>IF(N103="nulová",J103,0)</f>
        <v>0</v>
      </c>
      <c r="BJ103" s="18" t="s">
        <v>80</v>
      </c>
      <c r="BK103" s="176">
        <f>ROUND(I103*H103,2)</f>
        <v>0</v>
      </c>
      <c r="BL103" s="18" t="s">
        <v>143</v>
      </c>
      <c r="BM103" s="175" t="s">
        <v>152</v>
      </c>
    </row>
    <row r="104" s="2" customFormat="1">
      <c r="A104" s="37"/>
      <c r="B104" s="38"/>
      <c r="C104" s="37"/>
      <c r="D104" s="177" t="s">
        <v>145</v>
      </c>
      <c r="E104" s="37"/>
      <c r="F104" s="178" t="s">
        <v>153</v>
      </c>
      <c r="G104" s="37"/>
      <c r="H104" s="37"/>
      <c r="I104" s="179"/>
      <c r="J104" s="37"/>
      <c r="K104" s="37"/>
      <c r="L104" s="38"/>
      <c r="M104" s="180"/>
      <c r="N104" s="181"/>
      <c r="O104" s="71"/>
      <c r="P104" s="71"/>
      <c r="Q104" s="71"/>
      <c r="R104" s="71"/>
      <c r="S104" s="71"/>
      <c r="T104" s="72"/>
      <c r="U104" s="37"/>
      <c r="V104" s="37"/>
      <c r="W104" s="37"/>
      <c r="X104" s="37"/>
      <c r="Y104" s="37"/>
      <c r="Z104" s="37"/>
      <c r="AA104" s="37"/>
      <c r="AB104" s="37"/>
      <c r="AC104" s="37"/>
      <c r="AD104" s="37"/>
      <c r="AE104" s="37"/>
      <c r="AT104" s="18" t="s">
        <v>145</v>
      </c>
      <c r="AU104" s="18" t="s">
        <v>82</v>
      </c>
    </row>
    <row r="105" s="13" customFormat="1">
      <c r="A105" s="13"/>
      <c r="B105" s="182"/>
      <c r="C105" s="13"/>
      <c r="D105" s="177" t="s">
        <v>147</v>
      </c>
      <c r="E105" s="183" t="s">
        <v>3</v>
      </c>
      <c r="F105" s="184" t="s">
        <v>154</v>
      </c>
      <c r="G105" s="13"/>
      <c r="H105" s="185">
        <v>0.024</v>
      </c>
      <c r="I105" s="186"/>
      <c r="J105" s="13"/>
      <c r="K105" s="13"/>
      <c r="L105" s="182"/>
      <c r="M105" s="187"/>
      <c r="N105" s="188"/>
      <c r="O105" s="188"/>
      <c r="P105" s="188"/>
      <c r="Q105" s="188"/>
      <c r="R105" s="188"/>
      <c r="S105" s="188"/>
      <c r="T105" s="189"/>
      <c r="U105" s="13"/>
      <c r="V105" s="13"/>
      <c r="W105" s="13"/>
      <c r="X105" s="13"/>
      <c r="Y105" s="13"/>
      <c r="Z105" s="13"/>
      <c r="AA105" s="13"/>
      <c r="AB105" s="13"/>
      <c r="AC105" s="13"/>
      <c r="AD105" s="13"/>
      <c r="AE105" s="13"/>
      <c r="AT105" s="183" t="s">
        <v>147</v>
      </c>
      <c r="AU105" s="183" t="s">
        <v>82</v>
      </c>
      <c r="AV105" s="13" t="s">
        <v>82</v>
      </c>
      <c r="AW105" s="13" t="s">
        <v>34</v>
      </c>
      <c r="AX105" s="13" t="s">
        <v>80</v>
      </c>
      <c r="AY105" s="183" t="s">
        <v>135</v>
      </c>
    </row>
    <row r="106" s="12" customFormat="1" ht="22.8" customHeight="1">
      <c r="A106" s="12"/>
      <c r="B106" s="150"/>
      <c r="C106" s="12"/>
      <c r="D106" s="151" t="s">
        <v>71</v>
      </c>
      <c r="E106" s="161" t="s">
        <v>155</v>
      </c>
      <c r="F106" s="161" t="s">
        <v>156</v>
      </c>
      <c r="G106" s="12"/>
      <c r="H106" s="12"/>
      <c r="I106" s="153"/>
      <c r="J106" s="162">
        <f>BK106</f>
        <v>0</v>
      </c>
      <c r="K106" s="12"/>
      <c r="L106" s="150"/>
      <c r="M106" s="155"/>
      <c r="N106" s="156"/>
      <c r="O106" s="156"/>
      <c r="P106" s="157">
        <f>SUM(P107:P221)</f>
        <v>0</v>
      </c>
      <c r="Q106" s="156"/>
      <c r="R106" s="157">
        <f>SUM(R107:R221)</f>
        <v>11.13693385</v>
      </c>
      <c r="S106" s="156"/>
      <c r="T106" s="158">
        <f>SUM(T107:T221)</f>
        <v>2.0219999999999998</v>
      </c>
      <c r="U106" s="12"/>
      <c r="V106" s="12"/>
      <c r="W106" s="12"/>
      <c r="X106" s="12"/>
      <c r="Y106" s="12"/>
      <c r="Z106" s="12"/>
      <c r="AA106" s="12"/>
      <c r="AB106" s="12"/>
      <c r="AC106" s="12"/>
      <c r="AD106" s="12"/>
      <c r="AE106" s="12"/>
      <c r="AR106" s="151" t="s">
        <v>80</v>
      </c>
      <c r="AT106" s="159" t="s">
        <v>71</v>
      </c>
      <c r="AU106" s="159" t="s">
        <v>80</v>
      </c>
      <c r="AY106" s="151" t="s">
        <v>135</v>
      </c>
      <c r="BK106" s="160">
        <f>SUM(BK107:BK221)</f>
        <v>0</v>
      </c>
    </row>
    <row r="107" s="2" customFormat="1" ht="24.15" customHeight="1">
      <c r="A107" s="37"/>
      <c r="B107" s="163"/>
      <c r="C107" s="164" t="s">
        <v>136</v>
      </c>
      <c r="D107" s="164" t="s">
        <v>138</v>
      </c>
      <c r="E107" s="165" t="s">
        <v>157</v>
      </c>
      <c r="F107" s="166" t="s">
        <v>158</v>
      </c>
      <c r="G107" s="167" t="s">
        <v>159</v>
      </c>
      <c r="H107" s="168">
        <v>57.405000000000001</v>
      </c>
      <c r="I107" s="169"/>
      <c r="J107" s="170">
        <f>ROUND(I107*H107,2)</f>
        <v>0</v>
      </c>
      <c r="K107" s="166" t="s">
        <v>142</v>
      </c>
      <c r="L107" s="38"/>
      <c r="M107" s="171" t="s">
        <v>3</v>
      </c>
      <c r="N107" s="172" t="s">
        <v>43</v>
      </c>
      <c r="O107" s="71"/>
      <c r="P107" s="173">
        <f>O107*H107</f>
        <v>0</v>
      </c>
      <c r="Q107" s="173">
        <v>0.0073499999999999998</v>
      </c>
      <c r="R107" s="173">
        <f>Q107*H107</f>
        <v>0.42192675000000002</v>
      </c>
      <c r="S107" s="173">
        <v>0</v>
      </c>
      <c r="T107" s="174">
        <f>S107*H107</f>
        <v>0</v>
      </c>
      <c r="U107" s="37"/>
      <c r="V107" s="37"/>
      <c r="W107" s="37"/>
      <c r="X107" s="37"/>
      <c r="Y107" s="37"/>
      <c r="Z107" s="37"/>
      <c r="AA107" s="37"/>
      <c r="AB107" s="37"/>
      <c r="AC107" s="37"/>
      <c r="AD107" s="37"/>
      <c r="AE107" s="37"/>
      <c r="AR107" s="175" t="s">
        <v>143</v>
      </c>
      <c r="AT107" s="175" t="s">
        <v>138</v>
      </c>
      <c r="AU107" s="175" t="s">
        <v>82</v>
      </c>
      <c r="AY107" s="18" t="s">
        <v>135</v>
      </c>
      <c r="BE107" s="176">
        <f>IF(N107="základní",J107,0)</f>
        <v>0</v>
      </c>
      <c r="BF107" s="176">
        <f>IF(N107="snížená",J107,0)</f>
        <v>0</v>
      </c>
      <c r="BG107" s="176">
        <f>IF(N107="zákl. přenesená",J107,0)</f>
        <v>0</v>
      </c>
      <c r="BH107" s="176">
        <f>IF(N107="sníž. přenesená",J107,0)</f>
        <v>0</v>
      </c>
      <c r="BI107" s="176">
        <f>IF(N107="nulová",J107,0)</f>
        <v>0</v>
      </c>
      <c r="BJ107" s="18" t="s">
        <v>80</v>
      </c>
      <c r="BK107" s="176">
        <f>ROUND(I107*H107,2)</f>
        <v>0</v>
      </c>
      <c r="BL107" s="18" t="s">
        <v>143</v>
      </c>
      <c r="BM107" s="175" t="s">
        <v>160</v>
      </c>
    </row>
    <row r="108" s="13" customFormat="1">
      <c r="A108" s="13"/>
      <c r="B108" s="182"/>
      <c r="C108" s="13"/>
      <c r="D108" s="177" t="s">
        <v>147</v>
      </c>
      <c r="E108" s="183" t="s">
        <v>3</v>
      </c>
      <c r="F108" s="184" t="s">
        <v>161</v>
      </c>
      <c r="G108" s="13"/>
      <c r="H108" s="185">
        <v>16.812000000000001</v>
      </c>
      <c r="I108" s="186"/>
      <c r="J108" s="13"/>
      <c r="K108" s="13"/>
      <c r="L108" s="182"/>
      <c r="M108" s="187"/>
      <c r="N108" s="188"/>
      <c r="O108" s="188"/>
      <c r="P108" s="188"/>
      <c r="Q108" s="188"/>
      <c r="R108" s="188"/>
      <c r="S108" s="188"/>
      <c r="T108" s="189"/>
      <c r="U108" s="13"/>
      <c r="V108" s="13"/>
      <c r="W108" s="13"/>
      <c r="X108" s="13"/>
      <c r="Y108" s="13"/>
      <c r="Z108" s="13"/>
      <c r="AA108" s="13"/>
      <c r="AB108" s="13"/>
      <c r="AC108" s="13"/>
      <c r="AD108" s="13"/>
      <c r="AE108" s="13"/>
      <c r="AT108" s="183" t="s">
        <v>147</v>
      </c>
      <c r="AU108" s="183" t="s">
        <v>82</v>
      </c>
      <c r="AV108" s="13" t="s">
        <v>82</v>
      </c>
      <c r="AW108" s="13" t="s">
        <v>34</v>
      </c>
      <c r="AX108" s="13" t="s">
        <v>72</v>
      </c>
      <c r="AY108" s="183" t="s">
        <v>135</v>
      </c>
    </row>
    <row r="109" s="13" customFormat="1">
      <c r="A109" s="13"/>
      <c r="B109" s="182"/>
      <c r="C109" s="13"/>
      <c r="D109" s="177" t="s">
        <v>147</v>
      </c>
      <c r="E109" s="183" t="s">
        <v>3</v>
      </c>
      <c r="F109" s="184" t="s">
        <v>162</v>
      </c>
      <c r="G109" s="13"/>
      <c r="H109" s="185">
        <v>12.346</v>
      </c>
      <c r="I109" s="186"/>
      <c r="J109" s="13"/>
      <c r="K109" s="13"/>
      <c r="L109" s="182"/>
      <c r="M109" s="187"/>
      <c r="N109" s="188"/>
      <c r="O109" s="188"/>
      <c r="P109" s="188"/>
      <c r="Q109" s="188"/>
      <c r="R109" s="188"/>
      <c r="S109" s="188"/>
      <c r="T109" s="189"/>
      <c r="U109" s="13"/>
      <c r="V109" s="13"/>
      <c r="W109" s="13"/>
      <c r="X109" s="13"/>
      <c r="Y109" s="13"/>
      <c r="Z109" s="13"/>
      <c r="AA109" s="13"/>
      <c r="AB109" s="13"/>
      <c r="AC109" s="13"/>
      <c r="AD109" s="13"/>
      <c r="AE109" s="13"/>
      <c r="AT109" s="183" t="s">
        <v>147</v>
      </c>
      <c r="AU109" s="183" t="s">
        <v>82</v>
      </c>
      <c r="AV109" s="13" t="s">
        <v>82</v>
      </c>
      <c r="AW109" s="13" t="s">
        <v>34</v>
      </c>
      <c r="AX109" s="13" t="s">
        <v>72</v>
      </c>
      <c r="AY109" s="183" t="s">
        <v>135</v>
      </c>
    </row>
    <row r="110" s="13" customFormat="1">
      <c r="A110" s="13"/>
      <c r="B110" s="182"/>
      <c r="C110" s="13"/>
      <c r="D110" s="177" t="s">
        <v>147</v>
      </c>
      <c r="E110" s="183" t="s">
        <v>3</v>
      </c>
      <c r="F110" s="184" t="s">
        <v>163</v>
      </c>
      <c r="G110" s="13"/>
      <c r="H110" s="185">
        <v>16.995999999999999</v>
      </c>
      <c r="I110" s="186"/>
      <c r="J110" s="13"/>
      <c r="K110" s="13"/>
      <c r="L110" s="182"/>
      <c r="M110" s="187"/>
      <c r="N110" s="188"/>
      <c r="O110" s="188"/>
      <c r="P110" s="188"/>
      <c r="Q110" s="188"/>
      <c r="R110" s="188"/>
      <c r="S110" s="188"/>
      <c r="T110" s="189"/>
      <c r="U110" s="13"/>
      <c r="V110" s="13"/>
      <c r="W110" s="13"/>
      <c r="X110" s="13"/>
      <c r="Y110" s="13"/>
      <c r="Z110" s="13"/>
      <c r="AA110" s="13"/>
      <c r="AB110" s="13"/>
      <c r="AC110" s="13"/>
      <c r="AD110" s="13"/>
      <c r="AE110" s="13"/>
      <c r="AT110" s="183" t="s">
        <v>147</v>
      </c>
      <c r="AU110" s="183" t="s">
        <v>82</v>
      </c>
      <c r="AV110" s="13" t="s">
        <v>82</v>
      </c>
      <c r="AW110" s="13" t="s">
        <v>34</v>
      </c>
      <c r="AX110" s="13" t="s">
        <v>72</v>
      </c>
      <c r="AY110" s="183" t="s">
        <v>135</v>
      </c>
    </row>
    <row r="111" s="13" customFormat="1">
      <c r="A111" s="13"/>
      <c r="B111" s="182"/>
      <c r="C111" s="13"/>
      <c r="D111" s="177" t="s">
        <v>147</v>
      </c>
      <c r="E111" s="183" t="s">
        <v>3</v>
      </c>
      <c r="F111" s="184" t="s">
        <v>164</v>
      </c>
      <c r="G111" s="13"/>
      <c r="H111" s="185">
        <v>12.058999999999999</v>
      </c>
      <c r="I111" s="186"/>
      <c r="J111" s="13"/>
      <c r="K111" s="13"/>
      <c r="L111" s="182"/>
      <c r="M111" s="187"/>
      <c r="N111" s="188"/>
      <c r="O111" s="188"/>
      <c r="P111" s="188"/>
      <c r="Q111" s="188"/>
      <c r="R111" s="188"/>
      <c r="S111" s="188"/>
      <c r="T111" s="189"/>
      <c r="U111" s="13"/>
      <c r="V111" s="13"/>
      <c r="W111" s="13"/>
      <c r="X111" s="13"/>
      <c r="Y111" s="13"/>
      <c r="Z111" s="13"/>
      <c r="AA111" s="13"/>
      <c r="AB111" s="13"/>
      <c r="AC111" s="13"/>
      <c r="AD111" s="13"/>
      <c r="AE111" s="13"/>
      <c r="AT111" s="183" t="s">
        <v>147</v>
      </c>
      <c r="AU111" s="183" t="s">
        <v>82</v>
      </c>
      <c r="AV111" s="13" t="s">
        <v>82</v>
      </c>
      <c r="AW111" s="13" t="s">
        <v>34</v>
      </c>
      <c r="AX111" s="13" t="s">
        <v>72</v>
      </c>
      <c r="AY111" s="183" t="s">
        <v>135</v>
      </c>
    </row>
    <row r="112" s="13" customFormat="1">
      <c r="A112" s="13"/>
      <c r="B112" s="182"/>
      <c r="C112" s="13"/>
      <c r="D112" s="177" t="s">
        <v>147</v>
      </c>
      <c r="E112" s="183" t="s">
        <v>3</v>
      </c>
      <c r="F112" s="184" t="s">
        <v>165</v>
      </c>
      <c r="G112" s="13"/>
      <c r="H112" s="185">
        <v>-0.67400000000000004</v>
      </c>
      <c r="I112" s="186"/>
      <c r="J112" s="13"/>
      <c r="K112" s="13"/>
      <c r="L112" s="182"/>
      <c r="M112" s="187"/>
      <c r="N112" s="188"/>
      <c r="O112" s="188"/>
      <c r="P112" s="188"/>
      <c r="Q112" s="188"/>
      <c r="R112" s="188"/>
      <c r="S112" s="188"/>
      <c r="T112" s="189"/>
      <c r="U112" s="13"/>
      <c r="V112" s="13"/>
      <c r="W112" s="13"/>
      <c r="X112" s="13"/>
      <c r="Y112" s="13"/>
      <c r="Z112" s="13"/>
      <c r="AA112" s="13"/>
      <c r="AB112" s="13"/>
      <c r="AC112" s="13"/>
      <c r="AD112" s="13"/>
      <c r="AE112" s="13"/>
      <c r="AT112" s="183" t="s">
        <v>147</v>
      </c>
      <c r="AU112" s="183" t="s">
        <v>82</v>
      </c>
      <c r="AV112" s="13" t="s">
        <v>82</v>
      </c>
      <c r="AW112" s="13" t="s">
        <v>34</v>
      </c>
      <c r="AX112" s="13" t="s">
        <v>72</v>
      </c>
      <c r="AY112" s="183" t="s">
        <v>135</v>
      </c>
    </row>
    <row r="113" s="13" customFormat="1">
      <c r="A113" s="13"/>
      <c r="B113" s="182"/>
      <c r="C113" s="13"/>
      <c r="D113" s="177" t="s">
        <v>147</v>
      </c>
      <c r="E113" s="183" t="s">
        <v>3</v>
      </c>
      <c r="F113" s="184" t="s">
        <v>166</v>
      </c>
      <c r="G113" s="13"/>
      <c r="H113" s="185">
        <v>-0.13400000000000001</v>
      </c>
      <c r="I113" s="186"/>
      <c r="J113" s="13"/>
      <c r="K113" s="13"/>
      <c r="L113" s="182"/>
      <c r="M113" s="187"/>
      <c r="N113" s="188"/>
      <c r="O113" s="188"/>
      <c r="P113" s="188"/>
      <c r="Q113" s="188"/>
      <c r="R113" s="188"/>
      <c r="S113" s="188"/>
      <c r="T113" s="189"/>
      <c r="U113" s="13"/>
      <c r="V113" s="13"/>
      <c r="W113" s="13"/>
      <c r="X113" s="13"/>
      <c r="Y113" s="13"/>
      <c r="Z113" s="13"/>
      <c r="AA113" s="13"/>
      <c r="AB113" s="13"/>
      <c r="AC113" s="13"/>
      <c r="AD113" s="13"/>
      <c r="AE113" s="13"/>
      <c r="AT113" s="183" t="s">
        <v>147</v>
      </c>
      <c r="AU113" s="183" t="s">
        <v>82</v>
      </c>
      <c r="AV113" s="13" t="s">
        <v>82</v>
      </c>
      <c r="AW113" s="13" t="s">
        <v>34</v>
      </c>
      <c r="AX113" s="13" t="s">
        <v>72</v>
      </c>
      <c r="AY113" s="183" t="s">
        <v>135</v>
      </c>
    </row>
    <row r="114" s="14" customFormat="1">
      <c r="A114" s="14"/>
      <c r="B114" s="190"/>
      <c r="C114" s="14"/>
      <c r="D114" s="177" t="s">
        <v>147</v>
      </c>
      <c r="E114" s="191" t="s">
        <v>3</v>
      </c>
      <c r="F114" s="192" t="s">
        <v>167</v>
      </c>
      <c r="G114" s="14"/>
      <c r="H114" s="193">
        <v>57.404999999999994</v>
      </c>
      <c r="I114" s="194"/>
      <c r="J114" s="14"/>
      <c r="K114" s="14"/>
      <c r="L114" s="190"/>
      <c r="M114" s="195"/>
      <c r="N114" s="196"/>
      <c r="O114" s="196"/>
      <c r="P114" s="196"/>
      <c r="Q114" s="196"/>
      <c r="R114" s="196"/>
      <c r="S114" s="196"/>
      <c r="T114" s="197"/>
      <c r="U114" s="14"/>
      <c r="V114" s="14"/>
      <c r="W114" s="14"/>
      <c r="X114" s="14"/>
      <c r="Y114" s="14"/>
      <c r="Z114" s="14"/>
      <c r="AA114" s="14"/>
      <c r="AB114" s="14"/>
      <c r="AC114" s="14"/>
      <c r="AD114" s="14"/>
      <c r="AE114" s="14"/>
      <c r="AT114" s="191" t="s">
        <v>147</v>
      </c>
      <c r="AU114" s="191" t="s">
        <v>82</v>
      </c>
      <c r="AV114" s="14" t="s">
        <v>143</v>
      </c>
      <c r="AW114" s="14" t="s">
        <v>34</v>
      </c>
      <c r="AX114" s="14" t="s">
        <v>80</v>
      </c>
      <c r="AY114" s="191" t="s">
        <v>135</v>
      </c>
    </row>
    <row r="115" s="2" customFormat="1" ht="24.15" customHeight="1">
      <c r="A115" s="37"/>
      <c r="B115" s="163"/>
      <c r="C115" s="164" t="s">
        <v>143</v>
      </c>
      <c r="D115" s="164" t="s">
        <v>138</v>
      </c>
      <c r="E115" s="165" t="s">
        <v>168</v>
      </c>
      <c r="F115" s="166" t="s">
        <v>169</v>
      </c>
      <c r="G115" s="167" t="s">
        <v>159</v>
      </c>
      <c r="H115" s="168">
        <v>128.43899999999999</v>
      </c>
      <c r="I115" s="169"/>
      <c r="J115" s="170">
        <f>ROUND(I115*H115,2)</f>
        <v>0</v>
      </c>
      <c r="K115" s="166" t="s">
        <v>142</v>
      </c>
      <c r="L115" s="38"/>
      <c r="M115" s="171" t="s">
        <v>3</v>
      </c>
      <c r="N115" s="172" t="s">
        <v>43</v>
      </c>
      <c r="O115" s="71"/>
      <c r="P115" s="173">
        <f>O115*H115</f>
        <v>0</v>
      </c>
      <c r="Q115" s="173">
        <v>0.00025999999999999998</v>
      </c>
      <c r="R115" s="173">
        <f>Q115*H115</f>
        <v>0.033394139999999996</v>
      </c>
      <c r="S115" s="173">
        <v>0</v>
      </c>
      <c r="T115" s="174">
        <f>S115*H115</f>
        <v>0</v>
      </c>
      <c r="U115" s="37"/>
      <c r="V115" s="37"/>
      <c r="W115" s="37"/>
      <c r="X115" s="37"/>
      <c r="Y115" s="37"/>
      <c r="Z115" s="37"/>
      <c r="AA115" s="37"/>
      <c r="AB115" s="37"/>
      <c r="AC115" s="37"/>
      <c r="AD115" s="37"/>
      <c r="AE115" s="37"/>
      <c r="AR115" s="175" t="s">
        <v>143</v>
      </c>
      <c r="AT115" s="175" t="s">
        <v>138</v>
      </c>
      <c r="AU115" s="175" t="s">
        <v>82</v>
      </c>
      <c r="AY115" s="18" t="s">
        <v>135</v>
      </c>
      <c r="BE115" s="176">
        <f>IF(N115="základní",J115,0)</f>
        <v>0</v>
      </c>
      <c r="BF115" s="176">
        <f>IF(N115="snížená",J115,0)</f>
        <v>0</v>
      </c>
      <c r="BG115" s="176">
        <f>IF(N115="zákl. přenesená",J115,0)</f>
        <v>0</v>
      </c>
      <c r="BH115" s="176">
        <f>IF(N115="sníž. přenesená",J115,0)</f>
        <v>0</v>
      </c>
      <c r="BI115" s="176">
        <f>IF(N115="nulová",J115,0)</f>
        <v>0</v>
      </c>
      <c r="BJ115" s="18" t="s">
        <v>80</v>
      </c>
      <c r="BK115" s="176">
        <f>ROUND(I115*H115,2)</f>
        <v>0</v>
      </c>
      <c r="BL115" s="18" t="s">
        <v>143</v>
      </c>
      <c r="BM115" s="175" t="s">
        <v>170</v>
      </c>
    </row>
    <row r="116" s="13" customFormat="1">
      <c r="A116" s="13"/>
      <c r="B116" s="182"/>
      <c r="C116" s="13"/>
      <c r="D116" s="177" t="s">
        <v>147</v>
      </c>
      <c r="E116" s="183" t="s">
        <v>3</v>
      </c>
      <c r="F116" s="184" t="s">
        <v>171</v>
      </c>
      <c r="G116" s="13"/>
      <c r="H116" s="185">
        <v>53.106000000000002</v>
      </c>
      <c r="I116" s="186"/>
      <c r="J116" s="13"/>
      <c r="K116" s="13"/>
      <c r="L116" s="182"/>
      <c r="M116" s="187"/>
      <c r="N116" s="188"/>
      <c r="O116" s="188"/>
      <c r="P116" s="188"/>
      <c r="Q116" s="188"/>
      <c r="R116" s="188"/>
      <c r="S116" s="188"/>
      <c r="T116" s="189"/>
      <c r="U116" s="13"/>
      <c r="V116" s="13"/>
      <c r="W116" s="13"/>
      <c r="X116" s="13"/>
      <c r="Y116" s="13"/>
      <c r="Z116" s="13"/>
      <c r="AA116" s="13"/>
      <c r="AB116" s="13"/>
      <c r="AC116" s="13"/>
      <c r="AD116" s="13"/>
      <c r="AE116" s="13"/>
      <c r="AT116" s="183" t="s">
        <v>147</v>
      </c>
      <c r="AU116" s="183" t="s">
        <v>82</v>
      </c>
      <c r="AV116" s="13" t="s">
        <v>82</v>
      </c>
      <c r="AW116" s="13" t="s">
        <v>34</v>
      </c>
      <c r="AX116" s="13" t="s">
        <v>72</v>
      </c>
      <c r="AY116" s="183" t="s">
        <v>135</v>
      </c>
    </row>
    <row r="117" s="13" customFormat="1">
      <c r="A117" s="13"/>
      <c r="B117" s="182"/>
      <c r="C117" s="13"/>
      <c r="D117" s="177" t="s">
        <v>147</v>
      </c>
      <c r="E117" s="183" t="s">
        <v>3</v>
      </c>
      <c r="F117" s="184" t="s">
        <v>172</v>
      </c>
      <c r="G117" s="13"/>
      <c r="H117" s="185">
        <v>-1.6000000000000001</v>
      </c>
      <c r="I117" s="186"/>
      <c r="J117" s="13"/>
      <c r="K117" s="13"/>
      <c r="L117" s="182"/>
      <c r="M117" s="187"/>
      <c r="N117" s="188"/>
      <c r="O117" s="188"/>
      <c r="P117" s="188"/>
      <c r="Q117" s="188"/>
      <c r="R117" s="188"/>
      <c r="S117" s="188"/>
      <c r="T117" s="189"/>
      <c r="U117" s="13"/>
      <c r="V117" s="13"/>
      <c r="W117" s="13"/>
      <c r="X117" s="13"/>
      <c r="Y117" s="13"/>
      <c r="Z117" s="13"/>
      <c r="AA117" s="13"/>
      <c r="AB117" s="13"/>
      <c r="AC117" s="13"/>
      <c r="AD117" s="13"/>
      <c r="AE117" s="13"/>
      <c r="AT117" s="183" t="s">
        <v>147</v>
      </c>
      <c r="AU117" s="183" t="s">
        <v>82</v>
      </c>
      <c r="AV117" s="13" t="s">
        <v>82</v>
      </c>
      <c r="AW117" s="13" t="s">
        <v>34</v>
      </c>
      <c r="AX117" s="13" t="s">
        <v>72</v>
      </c>
      <c r="AY117" s="183" t="s">
        <v>135</v>
      </c>
    </row>
    <row r="118" s="13" customFormat="1">
      <c r="A118" s="13"/>
      <c r="B118" s="182"/>
      <c r="C118" s="13"/>
      <c r="D118" s="177" t="s">
        <v>147</v>
      </c>
      <c r="E118" s="183" t="s">
        <v>3</v>
      </c>
      <c r="F118" s="184" t="s">
        <v>173</v>
      </c>
      <c r="G118" s="13"/>
      <c r="H118" s="185">
        <v>-2.5169999999999999</v>
      </c>
      <c r="I118" s="186"/>
      <c r="J118" s="13"/>
      <c r="K118" s="13"/>
      <c r="L118" s="182"/>
      <c r="M118" s="187"/>
      <c r="N118" s="188"/>
      <c r="O118" s="188"/>
      <c r="P118" s="188"/>
      <c r="Q118" s="188"/>
      <c r="R118" s="188"/>
      <c r="S118" s="188"/>
      <c r="T118" s="189"/>
      <c r="U118" s="13"/>
      <c r="V118" s="13"/>
      <c r="W118" s="13"/>
      <c r="X118" s="13"/>
      <c r="Y118" s="13"/>
      <c r="Z118" s="13"/>
      <c r="AA118" s="13"/>
      <c r="AB118" s="13"/>
      <c r="AC118" s="13"/>
      <c r="AD118" s="13"/>
      <c r="AE118" s="13"/>
      <c r="AT118" s="183" t="s">
        <v>147</v>
      </c>
      <c r="AU118" s="183" t="s">
        <v>82</v>
      </c>
      <c r="AV118" s="13" t="s">
        <v>82</v>
      </c>
      <c r="AW118" s="13" t="s">
        <v>34</v>
      </c>
      <c r="AX118" s="13" t="s">
        <v>72</v>
      </c>
      <c r="AY118" s="183" t="s">
        <v>135</v>
      </c>
    </row>
    <row r="119" s="13" customFormat="1">
      <c r="A119" s="13"/>
      <c r="B119" s="182"/>
      <c r="C119" s="13"/>
      <c r="D119" s="177" t="s">
        <v>147</v>
      </c>
      <c r="E119" s="183" t="s">
        <v>3</v>
      </c>
      <c r="F119" s="184" t="s">
        <v>174</v>
      </c>
      <c r="G119" s="13"/>
      <c r="H119" s="185">
        <v>20.387</v>
      </c>
      <c r="I119" s="186"/>
      <c r="J119" s="13"/>
      <c r="K119" s="13"/>
      <c r="L119" s="182"/>
      <c r="M119" s="187"/>
      <c r="N119" s="188"/>
      <c r="O119" s="188"/>
      <c r="P119" s="188"/>
      <c r="Q119" s="188"/>
      <c r="R119" s="188"/>
      <c r="S119" s="188"/>
      <c r="T119" s="189"/>
      <c r="U119" s="13"/>
      <c r="V119" s="13"/>
      <c r="W119" s="13"/>
      <c r="X119" s="13"/>
      <c r="Y119" s="13"/>
      <c r="Z119" s="13"/>
      <c r="AA119" s="13"/>
      <c r="AB119" s="13"/>
      <c r="AC119" s="13"/>
      <c r="AD119" s="13"/>
      <c r="AE119" s="13"/>
      <c r="AT119" s="183" t="s">
        <v>147</v>
      </c>
      <c r="AU119" s="183" t="s">
        <v>82</v>
      </c>
      <c r="AV119" s="13" t="s">
        <v>82</v>
      </c>
      <c r="AW119" s="13" t="s">
        <v>34</v>
      </c>
      <c r="AX119" s="13" t="s">
        <v>72</v>
      </c>
      <c r="AY119" s="183" t="s">
        <v>135</v>
      </c>
    </row>
    <row r="120" s="13" customFormat="1">
      <c r="A120" s="13"/>
      <c r="B120" s="182"/>
      <c r="C120" s="13"/>
      <c r="D120" s="177" t="s">
        <v>147</v>
      </c>
      <c r="E120" s="183" t="s">
        <v>3</v>
      </c>
      <c r="F120" s="184" t="s">
        <v>175</v>
      </c>
      <c r="G120" s="13"/>
      <c r="H120" s="185">
        <v>-3.2000000000000002</v>
      </c>
      <c r="I120" s="186"/>
      <c r="J120" s="13"/>
      <c r="K120" s="13"/>
      <c r="L120" s="182"/>
      <c r="M120" s="187"/>
      <c r="N120" s="188"/>
      <c r="O120" s="188"/>
      <c r="P120" s="188"/>
      <c r="Q120" s="188"/>
      <c r="R120" s="188"/>
      <c r="S120" s="188"/>
      <c r="T120" s="189"/>
      <c r="U120" s="13"/>
      <c r="V120" s="13"/>
      <c r="W120" s="13"/>
      <c r="X120" s="13"/>
      <c r="Y120" s="13"/>
      <c r="Z120" s="13"/>
      <c r="AA120" s="13"/>
      <c r="AB120" s="13"/>
      <c r="AC120" s="13"/>
      <c r="AD120" s="13"/>
      <c r="AE120" s="13"/>
      <c r="AT120" s="183" t="s">
        <v>147</v>
      </c>
      <c r="AU120" s="183" t="s">
        <v>82</v>
      </c>
      <c r="AV120" s="13" t="s">
        <v>82</v>
      </c>
      <c r="AW120" s="13" t="s">
        <v>34</v>
      </c>
      <c r="AX120" s="13" t="s">
        <v>72</v>
      </c>
      <c r="AY120" s="183" t="s">
        <v>135</v>
      </c>
    </row>
    <row r="121" s="13" customFormat="1">
      <c r="A121" s="13"/>
      <c r="B121" s="182"/>
      <c r="C121" s="13"/>
      <c r="D121" s="177" t="s">
        <v>147</v>
      </c>
      <c r="E121" s="183" t="s">
        <v>3</v>
      </c>
      <c r="F121" s="184" t="s">
        <v>176</v>
      </c>
      <c r="G121" s="13"/>
      <c r="H121" s="185">
        <v>-2.3999999999999999</v>
      </c>
      <c r="I121" s="186"/>
      <c r="J121" s="13"/>
      <c r="K121" s="13"/>
      <c r="L121" s="182"/>
      <c r="M121" s="187"/>
      <c r="N121" s="188"/>
      <c r="O121" s="188"/>
      <c r="P121" s="188"/>
      <c r="Q121" s="188"/>
      <c r="R121" s="188"/>
      <c r="S121" s="188"/>
      <c r="T121" s="189"/>
      <c r="U121" s="13"/>
      <c r="V121" s="13"/>
      <c r="W121" s="13"/>
      <c r="X121" s="13"/>
      <c r="Y121" s="13"/>
      <c r="Z121" s="13"/>
      <c r="AA121" s="13"/>
      <c r="AB121" s="13"/>
      <c r="AC121" s="13"/>
      <c r="AD121" s="13"/>
      <c r="AE121" s="13"/>
      <c r="AT121" s="183" t="s">
        <v>147</v>
      </c>
      <c r="AU121" s="183" t="s">
        <v>82</v>
      </c>
      <c r="AV121" s="13" t="s">
        <v>82</v>
      </c>
      <c r="AW121" s="13" t="s">
        <v>34</v>
      </c>
      <c r="AX121" s="13" t="s">
        <v>72</v>
      </c>
      <c r="AY121" s="183" t="s">
        <v>135</v>
      </c>
    </row>
    <row r="122" s="13" customFormat="1">
      <c r="A122" s="13"/>
      <c r="B122" s="182"/>
      <c r="C122" s="13"/>
      <c r="D122" s="177" t="s">
        <v>147</v>
      </c>
      <c r="E122" s="183" t="s">
        <v>3</v>
      </c>
      <c r="F122" s="184" t="s">
        <v>177</v>
      </c>
      <c r="G122" s="13"/>
      <c r="H122" s="185">
        <v>54.158999999999999</v>
      </c>
      <c r="I122" s="186"/>
      <c r="J122" s="13"/>
      <c r="K122" s="13"/>
      <c r="L122" s="182"/>
      <c r="M122" s="187"/>
      <c r="N122" s="188"/>
      <c r="O122" s="188"/>
      <c r="P122" s="188"/>
      <c r="Q122" s="188"/>
      <c r="R122" s="188"/>
      <c r="S122" s="188"/>
      <c r="T122" s="189"/>
      <c r="U122" s="13"/>
      <c r="V122" s="13"/>
      <c r="W122" s="13"/>
      <c r="X122" s="13"/>
      <c r="Y122" s="13"/>
      <c r="Z122" s="13"/>
      <c r="AA122" s="13"/>
      <c r="AB122" s="13"/>
      <c r="AC122" s="13"/>
      <c r="AD122" s="13"/>
      <c r="AE122" s="13"/>
      <c r="AT122" s="183" t="s">
        <v>147</v>
      </c>
      <c r="AU122" s="183" t="s">
        <v>82</v>
      </c>
      <c r="AV122" s="13" t="s">
        <v>82</v>
      </c>
      <c r="AW122" s="13" t="s">
        <v>34</v>
      </c>
      <c r="AX122" s="13" t="s">
        <v>72</v>
      </c>
      <c r="AY122" s="183" t="s">
        <v>135</v>
      </c>
    </row>
    <row r="123" s="13" customFormat="1">
      <c r="A123" s="13"/>
      <c r="B123" s="182"/>
      <c r="C123" s="13"/>
      <c r="D123" s="177" t="s">
        <v>147</v>
      </c>
      <c r="E123" s="183" t="s">
        <v>3</v>
      </c>
      <c r="F123" s="184" t="s">
        <v>172</v>
      </c>
      <c r="G123" s="13"/>
      <c r="H123" s="185">
        <v>-1.6000000000000001</v>
      </c>
      <c r="I123" s="186"/>
      <c r="J123" s="13"/>
      <c r="K123" s="13"/>
      <c r="L123" s="182"/>
      <c r="M123" s="187"/>
      <c r="N123" s="188"/>
      <c r="O123" s="188"/>
      <c r="P123" s="188"/>
      <c r="Q123" s="188"/>
      <c r="R123" s="188"/>
      <c r="S123" s="188"/>
      <c r="T123" s="189"/>
      <c r="U123" s="13"/>
      <c r="V123" s="13"/>
      <c r="W123" s="13"/>
      <c r="X123" s="13"/>
      <c r="Y123" s="13"/>
      <c r="Z123" s="13"/>
      <c r="AA123" s="13"/>
      <c r="AB123" s="13"/>
      <c r="AC123" s="13"/>
      <c r="AD123" s="13"/>
      <c r="AE123" s="13"/>
      <c r="AT123" s="183" t="s">
        <v>147</v>
      </c>
      <c r="AU123" s="183" t="s">
        <v>82</v>
      </c>
      <c r="AV123" s="13" t="s">
        <v>82</v>
      </c>
      <c r="AW123" s="13" t="s">
        <v>34</v>
      </c>
      <c r="AX123" s="13" t="s">
        <v>72</v>
      </c>
      <c r="AY123" s="183" t="s">
        <v>135</v>
      </c>
    </row>
    <row r="124" s="13" customFormat="1">
      <c r="A124" s="13"/>
      <c r="B124" s="182"/>
      <c r="C124" s="13"/>
      <c r="D124" s="177" t="s">
        <v>147</v>
      </c>
      <c r="E124" s="183" t="s">
        <v>3</v>
      </c>
      <c r="F124" s="184" t="s">
        <v>173</v>
      </c>
      <c r="G124" s="13"/>
      <c r="H124" s="185">
        <v>-2.5169999999999999</v>
      </c>
      <c r="I124" s="186"/>
      <c r="J124" s="13"/>
      <c r="K124" s="13"/>
      <c r="L124" s="182"/>
      <c r="M124" s="187"/>
      <c r="N124" s="188"/>
      <c r="O124" s="188"/>
      <c r="P124" s="188"/>
      <c r="Q124" s="188"/>
      <c r="R124" s="188"/>
      <c r="S124" s="188"/>
      <c r="T124" s="189"/>
      <c r="U124" s="13"/>
      <c r="V124" s="13"/>
      <c r="W124" s="13"/>
      <c r="X124" s="13"/>
      <c r="Y124" s="13"/>
      <c r="Z124" s="13"/>
      <c r="AA124" s="13"/>
      <c r="AB124" s="13"/>
      <c r="AC124" s="13"/>
      <c r="AD124" s="13"/>
      <c r="AE124" s="13"/>
      <c r="AT124" s="183" t="s">
        <v>147</v>
      </c>
      <c r="AU124" s="183" t="s">
        <v>82</v>
      </c>
      <c r="AV124" s="13" t="s">
        <v>82</v>
      </c>
      <c r="AW124" s="13" t="s">
        <v>34</v>
      </c>
      <c r="AX124" s="13" t="s">
        <v>72</v>
      </c>
      <c r="AY124" s="183" t="s">
        <v>135</v>
      </c>
    </row>
    <row r="125" s="13" customFormat="1">
      <c r="A125" s="13"/>
      <c r="B125" s="182"/>
      <c r="C125" s="13"/>
      <c r="D125" s="177" t="s">
        <v>147</v>
      </c>
      <c r="E125" s="183" t="s">
        <v>3</v>
      </c>
      <c r="F125" s="184" t="s">
        <v>178</v>
      </c>
      <c r="G125" s="13"/>
      <c r="H125" s="185">
        <v>20.221</v>
      </c>
      <c r="I125" s="186"/>
      <c r="J125" s="13"/>
      <c r="K125" s="13"/>
      <c r="L125" s="182"/>
      <c r="M125" s="187"/>
      <c r="N125" s="188"/>
      <c r="O125" s="188"/>
      <c r="P125" s="188"/>
      <c r="Q125" s="188"/>
      <c r="R125" s="188"/>
      <c r="S125" s="188"/>
      <c r="T125" s="189"/>
      <c r="U125" s="13"/>
      <c r="V125" s="13"/>
      <c r="W125" s="13"/>
      <c r="X125" s="13"/>
      <c r="Y125" s="13"/>
      <c r="Z125" s="13"/>
      <c r="AA125" s="13"/>
      <c r="AB125" s="13"/>
      <c r="AC125" s="13"/>
      <c r="AD125" s="13"/>
      <c r="AE125" s="13"/>
      <c r="AT125" s="183" t="s">
        <v>147</v>
      </c>
      <c r="AU125" s="183" t="s">
        <v>82</v>
      </c>
      <c r="AV125" s="13" t="s">
        <v>82</v>
      </c>
      <c r="AW125" s="13" t="s">
        <v>34</v>
      </c>
      <c r="AX125" s="13" t="s">
        <v>72</v>
      </c>
      <c r="AY125" s="183" t="s">
        <v>135</v>
      </c>
    </row>
    <row r="126" s="13" customFormat="1">
      <c r="A126" s="13"/>
      <c r="B126" s="182"/>
      <c r="C126" s="13"/>
      <c r="D126" s="177" t="s">
        <v>147</v>
      </c>
      <c r="E126" s="183" t="s">
        <v>3</v>
      </c>
      <c r="F126" s="184" t="s">
        <v>175</v>
      </c>
      <c r="G126" s="13"/>
      <c r="H126" s="185">
        <v>-3.2000000000000002</v>
      </c>
      <c r="I126" s="186"/>
      <c r="J126" s="13"/>
      <c r="K126" s="13"/>
      <c r="L126" s="182"/>
      <c r="M126" s="187"/>
      <c r="N126" s="188"/>
      <c r="O126" s="188"/>
      <c r="P126" s="188"/>
      <c r="Q126" s="188"/>
      <c r="R126" s="188"/>
      <c r="S126" s="188"/>
      <c r="T126" s="189"/>
      <c r="U126" s="13"/>
      <c r="V126" s="13"/>
      <c r="W126" s="13"/>
      <c r="X126" s="13"/>
      <c r="Y126" s="13"/>
      <c r="Z126" s="13"/>
      <c r="AA126" s="13"/>
      <c r="AB126" s="13"/>
      <c r="AC126" s="13"/>
      <c r="AD126" s="13"/>
      <c r="AE126" s="13"/>
      <c r="AT126" s="183" t="s">
        <v>147</v>
      </c>
      <c r="AU126" s="183" t="s">
        <v>82</v>
      </c>
      <c r="AV126" s="13" t="s">
        <v>82</v>
      </c>
      <c r="AW126" s="13" t="s">
        <v>34</v>
      </c>
      <c r="AX126" s="13" t="s">
        <v>72</v>
      </c>
      <c r="AY126" s="183" t="s">
        <v>135</v>
      </c>
    </row>
    <row r="127" s="13" customFormat="1">
      <c r="A127" s="13"/>
      <c r="B127" s="182"/>
      <c r="C127" s="13"/>
      <c r="D127" s="177" t="s">
        <v>147</v>
      </c>
      <c r="E127" s="183" t="s">
        <v>3</v>
      </c>
      <c r="F127" s="184" t="s">
        <v>176</v>
      </c>
      <c r="G127" s="13"/>
      <c r="H127" s="185">
        <v>-2.3999999999999999</v>
      </c>
      <c r="I127" s="186"/>
      <c r="J127" s="13"/>
      <c r="K127" s="13"/>
      <c r="L127" s="182"/>
      <c r="M127" s="187"/>
      <c r="N127" s="188"/>
      <c r="O127" s="188"/>
      <c r="P127" s="188"/>
      <c r="Q127" s="188"/>
      <c r="R127" s="188"/>
      <c r="S127" s="188"/>
      <c r="T127" s="189"/>
      <c r="U127" s="13"/>
      <c r="V127" s="13"/>
      <c r="W127" s="13"/>
      <c r="X127" s="13"/>
      <c r="Y127" s="13"/>
      <c r="Z127" s="13"/>
      <c r="AA127" s="13"/>
      <c r="AB127" s="13"/>
      <c r="AC127" s="13"/>
      <c r="AD127" s="13"/>
      <c r="AE127" s="13"/>
      <c r="AT127" s="183" t="s">
        <v>147</v>
      </c>
      <c r="AU127" s="183" t="s">
        <v>82</v>
      </c>
      <c r="AV127" s="13" t="s">
        <v>82</v>
      </c>
      <c r="AW127" s="13" t="s">
        <v>34</v>
      </c>
      <c r="AX127" s="13" t="s">
        <v>72</v>
      </c>
      <c r="AY127" s="183" t="s">
        <v>135</v>
      </c>
    </row>
    <row r="128" s="14" customFormat="1">
      <c r="A128" s="14"/>
      <c r="B128" s="190"/>
      <c r="C128" s="14"/>
      <c r="D128" s="177" t="s">
        <v>147</v>
      </c>
      <c r="E128" s="191" t="s">
        <v>3</v>
      </c>
      <c r="F128" s="192" t="s">
        <v>167</v>
      </c>
      <c r="G128" s="14"/>
      <c r="H128" s="193">
        <v>128.43900000000002</v>
      </c>
      <c r="I128" s="194"/>
      <c r="J128" s="14"/>
      <c r="K128" s="14"/>
      <c r="L128" s="190"/>
      <c r="M128" s="195"/>
      <c r="N128" s="196"/>
      <c r="O128" s="196"/>
      <c r="P128" s="196"/>
      <c r="Q128" s="196"/>
      <c r="R128" s="196"/>
      <c r="S128" s="196"/>
      <c r="T128" s="197"/>
      <c r="U128" s="14"/>
      <c r="V128" s="14"/>
      <c r="W128" s="14"/>
      <c r="X128" s="14"/>
      <c r="Y128" s="14"/>
      <c r="Z128" s="14"/>
      <c r="AA128" s="14"/>
      <c r="AB128" s="14"/>
      <c r="AC128" s="14"/>
      <c r="AD128" s="14"/>
      <c r="AE128" s="14"/>
      <c r="AT128" s="191" t="s">
        <v>147</v>
      </c>
      <c r="AU128" s="191" t="s">
        <v>82</v>
      </c>
      <c r="AV128" s="14" t="s">
        <v>143</v>
      </c>
      <c r="AW128" s="14" t="s">
        <v>34</v>
      </c>
      <c r="AX128" s="14" t="s">
        <v>80</v>
      </c>
      <c r="AY128" s="191" t="s">
        <v>135</v>
      </c>
    </row>
    <row r="129" s="2" customFormat="1" ht="24.15" customHeight="1">
      <c r="A129" s="37"/>
      <c r="B129" s="163"/>
      <c r="C129" s="164" t="s">
        <v>179</v>
      </c>
      <c r="D129" s="164" t="s">
        <v>138</v>
      </c>
      <c r="E129" s="165" t="s">
        <v>180</v>
      </c>
      <c r="F129" s="166" t="s">
        <v>181</v>
      </c>
      <c r="G129" s="167" t="s">
        <v>159</v>
      </c>
      <c r="H129" s="168">
        <v>128.43899999999999</v>
      </c>
      <c r="I129" s="169"/>
      <c r="J129" s="170">
        <f>ROUND(I129*H129,2)</f>
        <v>0</v>
      </c>
      <c r="K129" s="166" t="s">
        <v>142</v>
      </c>
      <c r="L129" s="38"/>
      <c r="M129" s="171" t="s">
        <v>3</v>
      </c>
      <c r="N129" s="172" t="s">
        <v>43</v>
      </c>
      <c r="O129" s="71"/>
      <c r="P129" s="173">
        <f>O129*H129</f>
        <v>0</v>
      </c>
      <c r="Q129" s="173">
        <v>0.0030000000000000001</v>
      </c>
      <c r="R129" s="173">
        <f>Q129*H129</f>
        <v>0.38531699999999997</v>
      </c>
      <c r="S129" s="173">
        <v>0</v>
      </c>
      <c r="T129" s="174">
        <f>S129*H129</f>
        <v>0</v>
      </c>
      <c r="U129" s="37"/>
      <c r="V129" s="37"/>
      <c r="W129" s="37"/>
      <c r="X129" s="37"/>
      <c r="Y129" s="37"/>
      <c r="Z129" s="37"/>
      <c r="AA129" s="37"/>
      <c r="AB129" s="37"/>
      <c r="AC129" s="37"/>
      <c r="AD129" s="37"/>
      <c r="AE129" s="37"/>
      <c r="AR129" s="175" t="s">
        <v>143</v>
      </c>
      <c r="AT129" s="175" t="s">
        <v>138</v>
      </c>
      <c r="AU129" s="175" t="s">
        <v>82</v>
      </c>
      <c r="AY129" s="18" t="s">
        <v>135</v>
      </c>
      <c r="BE129" s="176">
        <f>IF(N129="základní",J129,0)</f>
        <v>0</v>
      </c>
      <c r="BF129" s="176">
        <f>IF(N129="snížená",J129,0)</f>
        <v>0</v>
      </c>
      <c r="BG129" s="176">
        <f>IF(N129="zákl. přenesená",J129,0)</f>
        <v>0</v>
      </c>
      <c r="BH129" s="176">
        <f>IF(N129="sníž. přenesená",J129,0)</f>
        <v>0</v>
      </c>
      <c r="BI129" s="176">
        <f>IF(N129="nulová",J129,0)</f>
        <v>0</v>
      </c>
      <c r="BJ129" s="18" t="s">
        <v>80</v>
      </c>
      <c r="BK129" s="176">
        <f>ROUND(I129*H129,2)</f>
        <v>0</v>
      </c>
      <c r="BL129" s="18" t="s">
        <v>143</v>
      </c>
      <c r="BM129" s="175" t="s">
        <v>182</v>
      </c>
    </row>
    <row r="130" s="13" customFormat="1">
      <c r="A130" s="13"/>
      <c r="B130" s="182"/>
      <c r="C130" s="13"/>
      <c r="D130" s="177" t="s">
        <v>147</v>
      </c>
      <c r="E130" s="183" t="s">
        <v>3</v>
      </c>
      <c r="F130" s="184" t="s">
        <v>171</v>
      </c>
      <c r="G130" s="13"/>
      <c r="H130" s="185">
        <v>53.106000000000002</v>
      </c>
      <c r="I130" s="186"/>
      <c r="J130" s="13"/>
      <c r="K130" s="13"/>
      <c r="L130" s="182"/>
      <c r="M130" s="187"/>
      <c r="N130" s="188"/>
      <c r="O130" s="188"/>
      <c r="P130" s="188"/>
      <c r="Q130" s="188"/>
      <c r="R130" s="188"/>
      <c r="S130" s="188"/>
      <c r="T130" s="189"/>
      <c r="U130" s="13"/>
      <c r="V130" s="13"/>
      <c r="W130" s="13"/>
      <c r="X130" s="13"/>
      <c r="Y130" s="13"/>
      <c r="Z130" s="13"/>
      <c r="AA130" s="13"/>
      <c r="AB130" s="13"/>
      <c r="AC130" s="13"/>
      <c r="AD130" s="13"/>
      <c r="AE130" s="13"/>
      <c r="AT130" s="183" t="s">
        <v>147</v>
      </c>
      <c r="AU130" s="183" t="s">
        <v>82</v>
      </c>
      <c r="AV130" s="13" t="s">
        <v>82</v>
      </c>
      <c r="AW130" s="13" t="s">
        <v>34</v>
      </c>
      <c r="AX130" s="13" t="s">
        <v>72</v>
      </c>
      <c r="AY130" s="183" t="s">
        <v>135</v>
      </c>
    </row>
    <row r="131" s="13" customFormat="1">
      <c r="A131" s="13"/>
      <c r="B131" s="182"/>
      <c r="C131" s="13"/>
      <c r="D131" s="177" t="s">
        <v>147</v>
      </c>
      <c r="E131" s="183" t="s">
        <v>3</v>
      </c>
      <c r="F131" s="184" t="s">
        <v>172</v>
      </c>
      <c r="G131" s="13"/>
      <c r="H131" s="185">
        <v>-1.6000000000000001</v>
      </c>
      <c r="I131" s="186"/>
      <c r="J131" s="13"/>
      <c r="K131" s="13"/>
      <c r="L131" s="182"/>
      <c r="M131" s="187"/>
      <c r="N131" s="188"/>
      <c r="O131" s="188"/>
      <c r="P131" s="188"/>
      <c r="Q131" s="188"/>
      <c r="R131" s="188"/>
      <c r="S131" s="188"/>
      <c r="T131" s="189"/>
      <c r="U131" s="13"/>
      <c r="V131" s="13"/>
      <c r="W131" s="13"/>
      <c r="X131" s="13"/>
      <c r="Y131" s="13"/>
      <c r="Z131" s="13"/>
      <c r="AA131" s="13"/>
      <c r="AB131" s="13"/>
      <c r="AC131" s="13"/>
      <c r="AD131" s="13"/>
      <c r="AE131" s="13"/>
      <c r="AT131" s="183" t="s">
        <v>147</v>
      </c>
      <c r="AU131" s="183" t="s">
        <v>82</v>
      </c>
      <c r="AV131" s="13" t="s">
        <v>82</v>
      </c>
      <c r="AW131" s="13" t="s">
        <v>34</v>
      </c>
      <c r="AX131" s="13" t="s">
        <v>72</v>
      </c>
      <c r="AY131" s="183" t="s">
        <v>135</v>
      </c>
    </row>
    <row r="132" s="13" customFormat="1">
      <c r="A132" s="13"/>
      <c r="B132" s="182"/>
      <c r="C132" s="13"/>
      <c r="D132" s="177" t="s">
        <v>147</v>
      </c>
      <c r="E132" s="183" t="s">
        <v>3</v>
      </c>
      <c r="F132" s="184" t="s">
        <v>173</v>
      </c>
      <c r="G132" s="13"/>
      <c r="H132" s="185">
        <v>-2.5169999999999999</v>
      </c>
      <c r="I132" s="186"/>
      <c r="J132" s="13"/>
      <c r="K132" s="13"/>
      <c r="L132" s="182"/>
      <c r="M132" s="187"/>
      <c r="N132" s="188"/>
      <c r="O132" s="188"/>
      <c r="P132" s="188"/>
      <c r="Q132" s="188"/>
      <c r="R132" s="188"/>
      <c r="S132" s="188"/>
      <c r="T132" s="189"/>
      <c r="U132" s="13"/>
      <c r="V132" s="13"/>
      <c r="W132" s="13"/>
      <c r="X132" s="13"/>
      <c r="Y132" s="13"/>
      <c r="Z132" s="13"/>
      <c r="AA132" s="13"/>
      <c r="AB132" s="13"/>
      <c r="AC132" s="13"/>
      <c r="AD132" s="13"/>
      <c r="AE132" s="13"/>
      <c r="AT132" s="183" t="s">
        <v>147</v>
      </c>
      <c r="AU132" s="183" t="s">
        <v>82</v>
      </c>
      <c r="AV132" s="13" t="s">
        <v>82</v>
      </c>
      <c r="AW132" s="13" t="s">
        <v>34</v>
      </c>
      <c r="AX132" s="13" t="s">
        <v>72</v>
      </c>
      <c r="AY132" s="183" t="s">
        <v>135</v>
      </c>
    </row>
    <row r="133" s="13" customFormat="1">
      <c r="A133" s="13"/>
      <c r="B133" s="182"/>
      <c r="C133" s="13"/>
      <c r="D133" s="177" t="s">
        <v>147</v>
      </c>
      <c r="E133" s="183" t="s">
        <v>3</v>
      </c>
      <c r="F133" s="184" t="s">
        <v>174</v>
      </c>
      <c r="G133" s="13"/>
      <c r="H133" s="185">
        <v>20.387</v>
      </c>
      <c r="I133" s="186"/>
      <c r="J133" s="13"/>
      <c r="K133" s="13"/>
      <c r="L133" s="182"/>
      <c r="M133" s="187"/>
      <c r="N133" s="188"/>
      <c r="O133" s="188"/>
      <c r="P133" s="188"/>
      <c r="Q133" s="188"/>
      <c r="R133" s="188"/>
      <c r="S133" s="188"/>
      <c r="T133" s="189"/>
      <c r="U133" s="13"/>
      <c r="V133" s="13"/>
      <c r="W133" s="13"/>
      <c r="X133" s="13"/>
      <c r="Y133" s="13"/>
      <c r="Z133" s="13"/>
      <c r="AA133" s="13"/>
      <c r="AB133" s="13"/>
      <c r="AC133" s="13"/>
      <c r="AD133" s="13"/>
      <c r="AE133" s="13"/>
      <c r="AT133" s="183" t="s">
        <v>147</v>
      </c>
      <c r="AU133" s="183" t="s">
        <v>82</v>
      </c>
      <c r="AV133" s="13" t="s">
        <v>82</v>
      </c>
      <c r="AW133" s="13" t="s">
        <v>34</v>
      </c>
      <c r="AX133" s="13" t="s">
        <v>72</v>
      </c>
      <c r="AY133" s="183" t="s">
        <v>135</v>
      </c>
    </row>
    <row r="134" s="13" customFormat="1">
      <c r="A134" s="13"/>
      <c r="B134" s="182"/>
      <c r="C134" s="13"/>
      <c r="D134" s="177" t="s">
        <v>147</v>
      </c>
      <c r="E134" s="183" t="s">
        <v>3</v>
      </c>
      <c r="F134" s="184" t="s">
        <v>175</v>
      </c>
      <c r="G134" s="13"/>
      <c r="H134" s="185">
        <v>-3.2000000000000002</v>
      </c>
      <c r="I134" s="186"/>
      <c r="J134" s="13"/>
      <c r="K134" s="13"/>
      <c r="L134" s="182"/>
      <c r="M134" s="187"/>
      <c r="N134" s="188"/>
      <c r="O134" s="188"/>
      <c r="P134" s="188"/>
      <c r="Q134" s="188"/>
      <c r="R134" s="188"/>
      <c r="S134" s="188"/>
      <c r="T134" s="189"/>
      <c r="U134" s="13"/>
      <c r="V134" s="13"/>
      <c r="W134" s="13"/>
      <c r="X134" s="13"/>
      <c r="Y134" s="13"/>
      <c r="Z134" s="13"/>
      <c r="AA134" s="13"/>
      <c r="AB134" s="13"/>
      <c r="AC134" s="13"/>
      <c r="AD134" s="13"/>
      <c r="AE134" s="13"/>
      <c r="AT134" s="183" t="s">
        <v>147</v>
      </c>
      <c r="AU134" s="183" t="s">
        <v>82</v>
      </c>
      <c r="AV134" s="13" t="s">
        <v>82</v>
      </c>
      <c r="AW134" s="13" t="s">
        <v>34</v>
      </c>
      <c r="AX134" s="13" t="s">
        <v>72</v>
      </c>
      <c r="AY134" s="183" t="s">
        <v>135</v>
      </c>
    </row>
    <row r="135" s="13" customFormat="1">
      <c r="A135" s="13"/>
      <c r="B135" s="182"/>
      <c r="C135" s="13"/>
      <c r="D135" s="177" t="s">
        <v>147</v>
      </c>
      <c r="E135" s="183" t="s">
        <v>3</v>
      </c>
      <c r="F135" s="184" t="s">
        <v>176</v>
      </c>
      <c r="G135" s="13"/>
      <c r="H135" s="185">
        <v>-2.3999999999999999</v>
      </c>
      <c r="I135" s="186"/>
      <c r="J135" s="13"/>
      <c r="K135" s="13"/>
      <c r="L135" s="182"/>
      <c r="M135" s="187"/>
      <c r="N135" s="188"/>
      <c r="O135" s="188"/>
      <c r="P135" s="188"/>
      <c r="Q135" s="188"/>
      <c r="R135" s="188"/>
      <c r="S135" s="188"/>
      <c r="T135" s="189"/>
      <c r="U135" s="13"/>
      <c r="V135" s="13"/>
      <c r="W135" s="13"/>
      <c r="X135" s="13"/>
      <c r="Y135" s="13"/>
      <c r="Z135" s="13"/>
      <c r="AA135" s="13"/>
      <c r="AB135" s="13"/>
      <c r="AC135" s="13"/>
      <c r="AD135" s="13"/>
      <c r="AE135" s="13"/>
      <c r="AT135" s="183" t="s">
        <v>147</v>
      </c>
      <c r="AU135" s="183" t="s">
        <v>82</v>
      </c>
      <c r="AV135" s="13" t="s">
        <v>82</v>
      </c>
      <c r="AW135" s="13" t="s">
        <v>34</v>
      </c>
      <c r="AX135" s="13" t="s">
        <v>72</v>
      </c>
      <c r="AY135" s="183" t="s">
        <v>135</v>
      </c>
    </row>
    <row r="136" s="13" customFormat="1">
      <c r="A136" s="13"/>
      <c r="B136" s="182"/>
      <c r="C136" s="13"/>
      <c r="D136" s="177" t="s">
        <v>147</v>
      </c>
      <c r="E136" s="183" t="s">
        <v>3</v>
      </c>
      <c r="F136" s="184" t="s">
        <v>177</v>
      </c>
      <c r="G136" s="13"/>
      <c r="H136" s="185">
        <v>54.158999999999999</v>
      </c>
      <c r="I136" s="186"/>
      <c r="J136" s="13"/>
      <c r="K136" s="13"/>
      <c r="L136" s="182"/>
      <c r="M136" s="187"/>
      <c r="N136" s="188"/>
      <c r="O136" s="188"/>
      <c r="P136" s="188"/>
      <c r="Q136" s="188"/>
      <c r="R136" s="188"/>
      <c r="S136" s="188"/>
      <c r="T136" s="189"/>
      <c r="U136" s="13"/>
      <c r="V136" s="13"/>
      <c r="W136" s="13"/>
      <c r="X136" s="13"/>
      <c r="Y136" s="13"/>
      <c r="Z136" s="13"/>
      <c r="AA136" s="13"/>
      <c r="AB136" s="13"/>
      <c r="AC136" s="13"/>
      <c r="AD136" s="13"/>
      <c r="AE136" s="13"/>
      <c r="AT136" s="183" t="s">
        <v>147</v>
      </c>
      <c r="AU136" s="183" t="s">
        <v>82</v>
      </c>
      <c r="AV136" s="13" t="s">
        <v>82</v>
      </c>
      <c r="AW136" s="13" t="s">
        <v>34</v>
      </c>
      <c r="AX136" s="13" t="s">
        <v>72</v>
      </c>
      <c r="AY136" s="183" t="s">
        <v>135</v>
      </c>
    </row>
    <row r="137" s="13" customFormat="1">
      <c r="A137" s="13"/>
      <c r="B137" s="182"/>
      <c r="C137" s="13"/>
      <c r="D137" s="177" t="s">
        <v>147</v>
      </c>
      <c r="E137" s="183" t="s">
        <v>3</v>
      </c>
      <c r="F137" s="184" t="s">
        <v>172</v>
      </c>
      <c r="G137" s="13"/>
      <c r="H137" s="185">
        <v>-1.6000000000000001</v>
      </c>
      <c r="I137" s="186"/>
      <c r="J137" s="13"/>
      <c r="K137" s="13"/>
      <c r="L137" s="182"/>
      <c r="M137" s="187"/>
      <c r="N137" s="188"/>
      <c r="O137" s="188"/>
      <c r="P137" s="188"/>
      <c r="Q137" s="188"/>
      <c r="R137" s="188"/>
      <c r="S137" s="188"/>
      <c r="T137" s="189"/>
      <c r="U137" s="13"/>
      <c r="V137" s="13"/>
      <c r="W137" s="13"/>
      <c r="X137" s="13"/>
      <c r="Y137" s="13"/>
      <c r="Z137" s="13"/>
      <c r="AA137" s="13"/>
      <c r="AB137" s="13"/>
      <c r="AC137" s="13"/>
      <c r="AD137" s="13"/>
      <c r="AE137" s="13"/>
      <c r="AT137" s="183" t="s">
        <v>147</v>
      </c>
      <c r="AU137" s="183" t="s">
        <v>82</v>
      </c>
      <c r="AV137" s="13" t="s">
        <v>82</v>
      </c>
      <c r="AW137" s="13" t="s">
        <v>34</v>
      </c>
      <c r="AX137" s="13" t="s">
        <v>72</v>
      </c>
      <c r="AY137" s="183" t="s">
        <v>135</v>
      </c>
    </row>
    <row r="138" s="13" customFormat="1">
      <c r="A138" s="13"/>
      <c r="B138" s="182"/>
      <c r="C138" s="13"/>
      <c r="D138" s="177" t="s">
        <v>147</v>
      </c>
      <c r="E138" s="183" t="s">
        <v>3</v>
      </c>
      <c r="F138" s="184" t="s">
        <v>173</v>
      </c>
      <c r="G138" s="13"/>
      <c r="H138" s="185">
        <v>-2.5169999999999999</v>
      </c>
      <c r="I138" s="186"/>
      <c r="J138" s="13"/>
      <c r="K138" s="13"/>
      <c r="L138" s="182"/>
      <c r="M138" s="187"/>
      <c r="N138" s="188"/>
      <c r="O138" s="188"/>
      <c r="P138" s="188"/>
      <c r="Q138" s="188"/>
      <c r="R138" s="188"/>
      <c r="S138" s="188"/>
      <c r="T138" s="189"/>
      <c r="U138" s="13"/>
      <c r="V138" s="13"/>
      <c r="W138" s="13"/>
      <c r="X138" s="13"/>
      <c r="Y138" s="13"/>
      <c r="Z138" s="13"/>
      <c r="AA138" s="13"/>
      <c r="AB138" s="13"/>
      <c r="AC138" s="13"/>
      <c r="AD138" s="13"/>
      <c r="AE138" s="13"/>
      <c r="AT138" s="183" t="s">
        <v>147</v>
      </c>
      <c r="AU138" s="183" t="s">
        <v>82</v>
      </c>
      <c r="AV138" s="13" t="s">
        <v>82</v>
      </c>
      <c r="AW138" s="13" t="s">
        <v>34</v>
      </c>
      <c r="AX138" s="13" t="s">
        <v>72</v>
      </c>
      <c r="AY138" s="183" t="s">
        <v>135</v>
      </c>
    </row>
    <row r="139" s="13" customFormat="1">
      <c r="A139" s="13"/>
      <c r="B139" s="182"/>
      <c r="C139" s="13"/>
      <c r="D139" s="177" t="s">
        <v>147</v>
      </c>
      <c r="E139" s="183" t="s">
        <v>3</v>
      </c>
      <c r="F139" s="184" t="s">
        <v>178</v>
      </c>
      <c r="G139" s="13"/>
      <c r="H139" s="185">
        <v>20.221</v>
      </c>
      <c r="I139" s="186"/>
      <c r="J139" s="13"/>
      <c r="K139" s="13"/>
      <c r="L139" s="182"/>
      <c r="M139" s="187"/>
      <c r="N139" s="188"/>
      <c r="O139" s="188"/>
      <c r="P139" s="188"/>
      <c r="Q139" s="188"/>
      <c r="R139" s="188"/>
      <c r="S139" s="188"/>
      <c r="T139" s="189"/>
      <c r="U139" s="13"/>
      <c r="V139" s="13"/>
      <c r="W139" s="13"/>
      <c r="X139" s="13"/>
      <c r="Y139" s="13"/>
      <c r="Z139" s="13"/>
      <c r="AA139" s="13"/>
      <c r="AB139" s="13"/>
      <c r="AC139" s="13"/>
      <c r="AD139" s="13"/>
      <c r="AE139" s="13"/>
      <c r="AT139" s="183" t="s">
        <v>147</v>
      </c>
      <c r="AU139" s="183" t="s">
        <v>82</v>
      </c>
      <c r="AV139" s="13" t="s">
        <v>82</v>
      </c>
      <c r="AW139" s="13" t="s">
        <v>34</v>
      </c>
      <c r="AX139" s="13" t="s">
        <v>72</v>
      </c>
      <c r="AY139" s="183" t="s">
        <v>135</v>
      </c>
    </row>
    <row r="140" s="13" customFormat="1">
      <c r="A140" s="13"/>
      <c r="B140" s="182"/>
      <c r="C140" s="13"/>
      <c r="D140" s="177" t="s">
        <v>147</v>
      </c>
      <c r="E140" s="183" t="s">
        <v>3</v>
      </c>
      <c r="F140" s="184" t="s">
        <v>175</v>
      </c>
      <c r="G140" s="13"/>
      <c r="H140" s="185">
        <v>-3.2000000000000002</v>
      </c>
      <c r="I140" s="186"/>
      <c r="J140" s="13"/>
      <c r="K140" s="13"/>
      <c r="L140" s="182"/>
      <c r="M140" s="187"/>
      <c r="N140" s="188"/>
      <c r="O140" s="188"/>
      <c r="P140" s="188"/>
      <c r="Q140" s="188"/>
      <c r="R140" s="188"/>
      <c r="S140" s="188"/>
      <c r="T140" s="189"/>
      <c r="U140" s="13"/>
      <c r="V140" s="13"/>
      <c r="W140" s="13"/>
      <c r="X140" s="13"/>
      <c r="Y140" s="13"/>
      <c r="Z140" s="13"/>
      <c r="AA140" s="13"/>
      <c r="AB140" s="13"/>
      <c r="AC140" s="13"/>
      <c r="AD140" s="13"/>
      <c r="AE140" s="13"/>
      <c r="AT140" s="183" t="s">
        <v>147</v>
      </c>
      <c r="AU140" s="183" t="s">
        <v>82</v>
      </c>
      <c r="AV140" s="13" t="s">
        <v>82</v>
      </c>
      <c r="AW140" s="13" t="s">
        <v>34</v>
      </c>
      <c r="AX140" s="13" t="s">
        <v>72</v>
      </c>
      <c r="AY140" s="183" t="s">
        <v>135</v>
      </c>
    </row>
    <row r="141" s="13" customFormat="1">
      <c r="A141" s="13"/>
      <c r="B141" s="182"/>
      <c r="C141" s="13"/>
      <c r="D141" s="177" t="s">
        <v>147</v>
      </c>
      <c r="E141" s="183" t="s">
        <v>3</v>
      </c>
      <c r="F141" s="184" t="s">
        <v>176</v>
      </c>
      <c r="G141" s="13"/>
      <c r="H141" s="185">
        <v>-2.3999999999999999</v>
      </c>
      <c r="I141" s="186"/>
      <c r="J141" s="13"/>
      <c r="K141" s="13"/>
      <c r="L141" s="182"/>
      <c r="M141" s="187"/>
      <c r="N141" s="188"/>
      <c r="O141" s="188"/>
      <c r="P141" s="188"/>
      <c r="Q141" s="188"/>
      <c r="R141" s="188"/>
      <c r="S141" s="188"/>
      <c r="T141" s="189"/>
      <c r="U141" s="13"/>
      <c r="V141" s="13"/>
      <c r="W141" s="13"/>
      <c r="X141" s="13"/>
      <c r="Y141" s="13"/>
      <c r="Z141" s="13"/>
      <c r="AA141" s="13"/>
      <c r="AB141" s="13"/>
      <c r="AC141" s="13"/>
      <c r="AD141" s="13"/>
      <c r="AE141" s="13"/>
      <c r="AT141" s="183" t="s">
        <v>147</v>
      </c>
      <c r="AU141" s="183" t="s">
        <v>82</v>
      </c>
      <c r="AV141" s="13" t="s">
        <v>82</v>
      </c>
      <c r="AW141" s="13" t="s">
        <v>34</v>
      </c>
      <c r="AX141" s="13" t="s">
        <v>72</v>
      </c>
      <c r="AY141" s="183" t="s">
        <v>135</v>
      </c>
    </row>
    <row r="142" s="14" customFormat="1">
      <c r="A142" s="14"/>
      <c r="B142" s="190"/>
      <c r="C142" s="14"/>
      <c r="D142" s="177" t="s">
        <v>147</v>
      </c>
      <c r="E142" s="191" t="s">
        <v>3</v>
      </c>
      <c r="F142" s="192" t="s">
        <v>167</v>
      </c>
      <c r="G142" s="14"/>
      <c r="H142" s="193">
        <v>128.43900000000002</v>
      </c>
      <c r="I142" s="194"/>
      <c r="J142" s="14"/>
      <c r="K142" s="14"/>
      <c r="L142" s="190"/>
      <c r="M142" s="195"/>
      <c r="N142" s="196"/>
      <c r="O142" s="196"/>
      <c r="P142" s="196"/>
      <c r="Q142" s="196"/>
      <c r="R142" s="196"/>
      <c r="S142" s="196"/>
      <c r="T142" s="197"/>
      <c r="U142" s="14"/>
      <c r="V142" s="14"/>
      <c r="W142" s="14"/>
      <c r="X142" s="14"/>
      <c r="Y142" s="14"/>
      <c r="Z142" s="14"/>
      <c r="AA142" s="14"/>
      <c r="AB142" s="14"/>
      <c r="AC142" s="14"/>
      <c r="AD142" s="14"/>
      <c r="AE142" s="14"/>
      <c r="AT142" s="191" t="s">
        <v>147</v>
      </c>
      <c r="AU142" s="191" t="s">
        <v>82</v>
      </c>
      <c r="AV142" s="14" t="s">
        <v>143</v>
      </c>
      <c r="AW142" s="14" t="s">
        <v>34</v>
      </c>
      <c r="AX142" s="14" t="s">
        <v>80</v>
      </c>
      <c r="AY142" s="191" t="s">
        <v>135</v>
      </c>
    </row>
    <row r="143" s="2" customFormat="1" ht="37.8" customHeight="1">
      <c r="A143" s="37"/>
      <c r="B143" s="163"/>
      <c r="C143" s="164" t="s">
        <v>155</v>
      </c>
      <c r="D143" s="164" t="s">
        <v>138</v>
      </c>
      <c r="E143" s="165" t="s">
        <v>183</v>
      </c>
      <c r="F143" s="166" t="s">
        <v>184</v>
      </c>
      <c r="G143" s="167" t="s">
        <v>159</v>
      </c>
      <c r="H143" s="168">
        <v>45.698999999999998</v>
      </c>
      <c r="I143" s="169"/>
      <c r="J143" s="170">
        <f>ROUND(I143*H143,2)</f>
        <v>0</v>
      </c>
      <c r="K143" s="166" t="s">
        <v>142</v>
      </c>
      <c r="L143" s="38"/>
      <c r="M143" s="171" t="s">
        <v>3</v>
      </c>
      <c r="N143" s="172" t="s">
        <v>43</v>
      </c>
      <c r="O143" s="71"/>
      <c r="P143" s="173">
        <f>O143*H143</f>
        <v>0</v>
      </c>
      <c r="Q143" s="173">
        <v>0.015400000000000001</v>
      </c>
      <c r="R143" s="173">
        <f>Q143*H143</f>
        <v>0.70376459999999996</v>
      </c>
      <c r="S143" s="173">
        <v>0</v>
      </c>
      <c r="T143" s="174">
        <f>S143*H143</f>
        <v>0</v>
      </c>
      <c r="U143" s="37"/>
      <c r="V143" s="37"/>
      <c r="W143" s="37"/>
      <c r="X143" s="37"/>
      <c r="Y143" s="37"/>
      <c r="Z143" s="37"/>
      <c r="AA143" s="37"/>
      <c r="AB143" s="37"/>
      <c r="AC143" s="37"/>
      <c r="AD143" s="37"/>
      <c r="AE143" s="37"/>
      <c r="AR143" s="175" t="s">
        <v>143</v>
      </c>
      <c r="AT143" s="175" t="s">
        <v>138</v>
      </c>
      <c r="AU143" s="175" t="s">
        <v>82</v>
      </c>
      <c r="AY143" s="18" t="s">
        <v>135</v>
      </c>
      <c r="BE143" s="176">
        <f>IF(N143="základní",J143,0)</f>
        <v>0</v>
      </c>
      <c r="BF143" s="176">
        <f>IF(N143="snížená",J143,0)</f>
        <v>0</v>
      </c>
      <c r="BG143" s="176">
        <f>IF(N143="zákl. přenesená",J143,0)</f>
        <v>0</v>
      </c>
      <c r="BH143" s="176">
        <f>IF(N143="sníž. přenesená",J143,0)</f>
        <v>0</v>
      </c>
      <c r="BI143" s="176">
        <f>IF(N143="nulová",J143,0)</f>
        <v>0</v>
      </c>
      <c r="BJ143" s="18" t="s">
        <v>80</v>
      </c>
      <c r="BK143" s="176">
        <f>ROUND(I143*H143,2)</f>
        <v>0</v>
      </c>
      <c r="BL143" s="18" t="s">
        <v>143</v>
      </c>
      <c r="BM143" s="175" t="s">
        <v>185</v>
      </c>
    </row>
    <row r="144" s="2" customFormat="1">
      <c r="A144" s="37"/>
      <c r="B144" s="38"/>
      <c r="C144" s="37"/>
      <c r="D144" s="177" t="s">
        <v>145</v>
      </c>
      <c r="E144" s="37"/>
      <c r="F144" s="178" t="s">
        <v>186</v>
      </c>
      <c r="G144" s="37"/>
      <c r="H144" s="37"/>
      <c r="I144" s="179"/>
      <c r="J144" s="37"/>
      <c r="K144" s="37"/>
      <c r="L144" s="38"/>
      <c r="M144" s="180"/>
      <c r="N144" s="181"/>
      <c r="O144" s="71"/>
      <c r="P144" s="71"/>
      <c r="Q144" s="71"/>
      <c r="R144" s="71"/>
      <c r="S144" s="71"/>
      <c r="T144" s="72"/>
      <c r="U144" s="37"/>
      <c r="V144" s="37"/>
      <c r="W144" s="37"/>
      <c r="X144" s="37"/>
      <c r="Y144" s="37"/>
      <c r="Z144" s="37"/>
      <c r="AA144" s="37"/>
      <c r="AB144" s="37"/>
      <c r="AC144" s="37"/>
      <c r="AD144" s="37"/>
      <c r="AE144" s="37"/>
      <c r="AT144" s="18" t="s">
        <v>145</v>
      </c>
      <c r="AU144" s="18" t="s">
        <v>82</v>
      </c>
    </row>
    <row r="145" s="13" customFormat="1">
      <c r="A145" s="13"/>
      <c r="B145" s="182"/>
      <c r="C145" s="13"/>
      <c r="D145" s="177" t="s">
        <v>147</v>
      </c>
      <c r="E145" s="183" t="s">
        <v>3</v>
      </c>
      <c r="F145" s="184" t="s">
        <v>187</v>
      </c>
      <c r="G145" s="13"/>
      <c r="H145" s="185">
        <v>13.234999999999999</v>
      </c>
      <c r="I145" s="186"/>
      <c r="J145" s="13"/>
      <c r="K145" s="13"/>
      <c r="L145" s="182"/>
      <c r="M145" s="187"/>
      <c r="N145" s="188"/>
      <c r="O145" s="188"/>
      <c r="P145" s="188"/>
      <c r="Q145" s="188"/>
      <c r="R145" s="188"/>
      <c r="S145" s="188"/>
      <c r="T145" s="189"/>
      <c r="U145" s="13"/>
      <c r="V145" s="13"/>
      <c r="W145" s="13"/>
      <c r="X145" s="13"/>
      <c r="Y145" s="13"/>
      <c r="Z145" s="13"/>
      <c r="AA145" s="13"/>
      <c r="AB145" s="13"/>
      <c r="AC145" s="13"/>
      <c r="AD145" s="13"/>
      <c r="AE145" s="13"/>
      <c r="AT145" s="183" t="s">
        <v>147</v>
      </c>
      <c r="AU145" s="183" t="s">
        <v>82</v>
      </c>
      <c r="AV145" s="13" t="s">
        <v>82</v>
      </c>
      <c r="AW145" s="13" t="s">
        <v>34</v>
      </c>
      <c r="AX145" s="13" t="s">
        <v>72</v>
      </c>
      <c r="AY145" s="183" t="s">
        <v>135</v>
      </c>
    </row>
    <row r="146" s="13" customFormat="1">
      <c r="A146" s="13"/>
      <c r="B146" s="182"/>
      <c r="C146" s="13"/>
      <c r="D146" s="177" t="s">
        <v>147</v>
      </c>
      <c r="E146" s="183" t="s">
        <v>3</v>
      </c>
      <c r="F146" s="184" t="s">
        <v>188</v>
      </c>
      <c r="G146" s="13"/>
      <c r="H146" s="185">
        <v>9.6560000000000006</v>
      </c>
      <c r="I146" s="186"/>
      <c r="J146" s="13"/>
      <c r="K146" s="13"/>
      <c r="L146" s="182"/>
      <c r="M146" s="187"/>
      <c r="N146" s="188"/>
      <c r="O146" s="188"/>
      <c r="P146" s="188"/>
      <c r="Q146" s="188"/>
      <c r="R146" s="188"/>
      <c r="S146" s="188"/>
      <c r="T146" s="189"/>
      <c r="U146" s="13"/>
      <c r="V146" s="13"/>
      <c r="W146" s="13"/>
      <c r="X146" s="13"/>
      <c r="Y146" s="13"/>
      <c r="Z146" s="13"/>
      <c r="AA146" s="13"/>
      <c r="AB146" s="13"/>
      <c r="AC146" s="13"/>
      <c r="AD146" s="13"/>
      <c r="AE146" s="13"/>
      <c r="AT146" s="183" t="s">
        <v>147</v>
      </c>
      <c r="AU146" s="183" t="s">
        <v>82</v>
      </c>
      <c r="AV146" s="13" t="s">
        <v>82</v>
      </c>
      <c r="AW146" s="13" t="s">
        <v>34</v>
      </c>
      <c r="AX146" s="13" t="s">
        <v>72</v>
      </c>
      <c r="AY146" s="183" t="s">
        <v>135</v>
      </c>
    </row>
    <row r="147" s="13" customFormat="1">
      <c r="A147" s="13"/>
      <c r="B147" s="182"/>
      <c r="C147" s="13"/>
      <c r="D147" s="177" t="s">
        <v>147</v>
      </c>
      <c r="E147" s="183" t="s">
        <v>3</v>
      </c>
      <c r="F147" s="184" t="s">
        <v>189</v>
      </c>
      <c r="G147" s="13"/>
      <c r="H147" s="185">
        <v>13.382</v>
      </c>
      <c r="I147" s="186"/>
      <c r="J147" s="13"/>
      <c r="K147" s="13"/>
      <c r="L147" s="182"/>
      <c r="M147" s="187"/>
      <c r="N147" s="188"/>
      <c r="O147" s="188"/>
      <c r="P147" s="188"/>
      <c r="Q147" s="188"/>
      <c r="R147" s="188"/>
      <c r="S147" s="188"/>
      <c r="T147" s="189"/>
      <c r="U147" s="13"/>
      <c r="V147" s="13"/>
      <c r="W147" s="13"/>
      <c r="X147" s="13"/>
      <c r="Y147" s="13"/>
      <c r="Z147" s="13"/>
      <c r="AA147" s="13"/>
      <c r="AB147" s="13"/>
      <c r="AC147" s="13"/>
      <c r="AD147" s="13"/>
      <c r="AE147" s="13"/>
      <c r="AT147" s="183" t="s">
        <v>147</v>
      </c>
      <c r="AU147" s="183" t="s">
        <v>82</v>
      </c>
      <c r="AV147" s="13" t="s">
        <v>82</v>
      </c>
      <c r="AW147" s="13" t="s">
        <v>34</v>
      </c>
      <c r="AX147" s="13" t="s">
        <v>72</v>
      </c>
      <c r="AY147" s="183" t="s">
        <v>135</v>
      </c>
    </row>
    <row r="148" s="13" customFormat="1">
      <c r="A148" s="13"/>
      <c r="B148" s="182"/>
      <c r="C148" s="13"/>
      <c r="D148" s="177" t="s">
        <v>147</v>
      </c>
      <c r="E148" s="183" t="s">
        <v>3</v>
      </c>
      <c r="F148" s="184" t="s">
        <v>190</v>
      </c>
      <c r="G148" s="13"/>
      <c r="H148" s="185">
        <v>9.4260000000000002</v>
      </c>
      <c r="I148" s="186"/>
      <c r="J148" s="13"/>
      <c r="K148" s="13"/>
      <c r="L148" s="182"/>
      <c r="M148" s="187"/>
      <c r="N148" s="188"/>
      <c r="O148" s="188"/>
      <c r="P148" s="188"/>
      <c r="Q148" s="188"/>
      <c r="R148" s="188"/>
      <c r="S148" s="188"/>
      <c r="T148" s="189"/>
      <c r="U148" s="13"/>
      <c r="V148" s="13"/>
      <c r="W148" s="13"/>
      <c r="X148" s="13"/>
      <c r="Y148" s="13"/>
      <c r="Z148" s="13"/>
      <c r="AA148" s="13"/>
      <c r="AB148" s="13"/>
      <c r="AC148" s="13"/>
      <c r="AD148" s="13"/>
      <c r="AE148" s="13"/>
      <c r="AT148" s="183" t="s">
        <v>147</v>
      </c>
      <c r="AU148" s="183" t="s">
        <v>82</v>
      </c>
      <c r="AV148" s="13" t="s">
        <v>82</v>
      </c>
      <c r="AW148" s="13" t="s">
        <v>34</v>
      </c>
      <c r="AX148" s="13" t="s">
        <v>72</v>
      </c>
      <c r="AY148" s="183" t="s">
        <v>135</v>
      </c>
    </row>
    <row r="149" s="14" customFormat="1">
      <c r="A149" s="14"/>
      <c r="B149" s="190"/>
      <c r="C149" s="14"/>
      <c r="D149" s="177" t="s">
        <v>147</v>
      </c>
      <c r="E149" s="191" t="s">
        <v>3</v>
      </c>
      <c r="F149" s="192" t="s">
        <v>191</v>
      </c>
      <c r="G149" s="14"/>
      <c r="H149" s="193">
        <v>45.698999999999998</v>
      </c>
      <c r="I149" s="194"/>
      <c r="J149" s="14"/>
      <c r="K149" s="14"/>
      <c r="L149" s="190"/>
      <c r="M149" s="195"/>
      <c r="N149" s="196"/>
      <c r="O149" s="196"/>
      <c r="P149" s="196"/>
      <c r="Q149" s="196"/>
      <c r="R149" s="196"/>
      <c r="S149" s="196"/>
      <c r="T149" s="197"/>
      <c r="U149" s="14"/>
      <c r="V149" s="14"/>
      <c r="W149" s="14"/>
      <c r="X149" s="14"/>
      <c r="Y149" s="14"/>
      <c r="Z149" s="14"/>
      <c r="AA149" s="14"/>
      <c r="AB149" s="14"/>
      <c r="AC149" s="14"/>
      <c r="AD149" s="14"/>
      <c r="AE149" s="14"/>
      <c r="AT149" s="191" t="s">
        <v>147</v>
      </c>
      <c r="AU149" s="191" t="s">
        <v>82</v>
      </c>
      <c r="AV149" s="14" t="s">
        <v>143</v>
      </c>
      <c r="AW149" s="14" t="s">
        <v>34</v>
      </c>
      <c r="AX149" s="14" t="s">
        <v>80</v>
      </c>
      <c r="AY149" s="191" t="s">
        <v>135</v>
      </c>
    </row>
    <row r="150" s="2" customFormat="1" ht="37.8" customHeight="1">
      <c r="A150" s="37"/>
      <c r="B150" s="163"/>
      <c r="C150" s="164" t="s">
        <v>192</v>
      </c>
      <c r="D150" s="164" t="s">
        <v>138</v>
      </c>
      <c r="E150" s="165" t="s">
        <v>193</v>
      </c>
      <c r="F150" s="166" t="s">
        <v>194</v>
      </c>
      <c r="G150" s="167" t="s">
        <v>159</v>
      </c>
      <c r="H150" s="168">
        <v>13.174</v>
      </c>
      <c r="I150" s="169"/>
      <c r="J150" s="170">
        <f>ROUND(I150*H150,2)</f>
        <v>0</v>
      </c>
      <c r="K150" s="166" t="s">
        <v>142</v>
      </c>
      <c r="L150" s="38"/>
      <c r="M150" s="171" t="s">
        <v>3</v>
      </c>
      <c r="N150" s="172" t="s">
        <v>43</v>
      </c>
      <c r="O150" s="71"/>
      <c r="P150" s="173">
        <f>O150*H150</f>
        <v>0</v>
      </c>
      <c r="Q150" s="173">
        <v>0.018380000000000001</v>
      </c>
      <c r="R150" s="173">
        <f>Q150*H150</f>
        <v>0.24213811999999998</v>
      </c>
      <c r="S150" s="173">
        <v>0</v>
      </c>
      <c r="T150" s="174">
        <f>S150*H150</f>
        <v>0</v>
      </c>
      <c r="U150" s="37"/>
      <c r="V150" s="37"/>
      <c r="W150" s="37"/>
      <c r="X150" s="37"/>
      <c r="Y150" s="37"/>
      <c r="Z150" s="37"/>
      <c r="AA150" s="37"/>
      <c r="AB150" s="37"/>
      <c r="AC150" s="37"/>
      <c r="AD150" s="37"/>
      <c r="AE150" s="37"/>
      <c r="AR150" s="175" t="s">
        <v>143</v>
      </c>
      <c r="AT150" s="175" t="s">
        <v>138</v>
      </c>
      <c r="AU150" s="175" t="s">
        <v>82</v>
      </c>
      <c r="AY150" s="18" t="s">
        <v>135</v>
      </c>
      <c r="BE150" s="176">
        <f>IF(N150="základní",J150,0)</f>
        <v>0</v>
      </c>
      <c r="BF150" s="176">
        <f>IF(N150="snížená",J150,0)</f>
        <v>0</v>
      </c>
      <c r="BG150" s="176">
        <f>IF(N150="zákl. přenesená",J150,0)</f>
        <v>0</v>
      </c>
      <c r="BH150" s="176">
        <f>IF(N150="sníž. přenesená",J150,0)</f>
        <v>0</v>
      </c>
      <c r="BI150" s="176">
        <f>IF(N150="nulová",J150,0)</f>
        <v>0</v>
      </c>
      <c r="BJ150" s="18" t="s">
        <v>80</v>
      </c>
      <c r="BK150" s="176">
        <f>ROUND(I150*H150,2)</f>
        <v>0</v>
      </c>
      <c r="BL150" s="18" t="s">
        <v>143</v>
      </c>
      <c r="BM150" s="175" t="s">
        <v>195</v>
      </c>
    </row>
    <row r="151" s="2" customFormat="1">
      <c r="A151" s="37"/>
      <c r="B151" s="38"/>
      <c r="C151" s="37"/>
      <c r="D151" s="177" t="s">
        <v>145</v>
      </c>
      <c r="E151" s="37"/>
      <c r="F151" s="178" t="s">
        <v>186</v>
      </c>
      <c r="G151" s="37"/>
      <c r="H151" s="37"/>
      <c r="I151" s="179"/>
      <c r="J151" s="37"/>
      <c r="K151" s="37"/>
      <c r="L151" s="38"/>
      <c r="M151" s="180"/>
      <c r="N151" s="181"/>
      <c r="O151" s="71"/>
      <c r="P151" s="71"/>
      <c r="Q151" s="71"/>
      <c r="R151" s="71"/>
      <c r="S151" s="71"/>
      <c r="T151" s="72"/>
      <c r="U151" s="37"/>
      <c r="V151" s="37"/>
      <c r="W151" s="37"/>
      <c r="X151" s="37"/>
      <c r="Y151" s="37"/>
      <c r="Z151" s="37"/>
      <c r="AA151" s="37"/>
      <c r="AB151" s="37"/>
      <c r="AC151" s="37"/>
      <c r="AD151" s="37"/>
      <c r="AE151" s="37"/>
      <c r="AT151" s="18" t="s">
        <v>145</v>
      </c>
      <c r="AU151" s="18" t="s">
        <v>82</v>
      </c>
    </row>
    <row r="152" s="13" customFormat="1">
      <c r="A152" s="13"/>
      <c r="B152" s="182"/>
      <c r="C152" s="13"/>
      <c r="D152" s="177" t="s">
        <v>147</v>
      </c>
      <c r="E152" s="183" t="s">
        <v>3</v>
      </c>
      <c r="F152" s="184" t="s">
        <v>196</v>
      </c>
      <c r="G152" s="13"/>
      <c r="H152" s="185">
        <v>3.766</v>
      </c>
      <c r="I152" s="186"/>
      <c r="J152" s="13"/>
      <c r="K152" s="13"/>
      <c r="L152" s="182"/>
      <c r="M152" s="187"/>
      <c r="N152" s="188"/>
      <c r="O152" s="188"/>
      <c r="P152" s="188"/>
      <c r="Q152" s="188"/>
      <c r="R152" s="188"/>
      <c r="S152" s="188"/>
      <c r="T152" s="189"/>
      <c r="U152" s="13"/>
      <c r="V152" s="13"/>
      <c r="W152" s="13"/>
      <c r="X152" s="13"/>
      <c r="Y152" s="13"/>
      <c r="Z152" s="13"/>
      <c r="AA152" s="13"/>
      <c r="AB152" s="13"/>
      <c r="AC152" s="13"/>
      <c r="AD152" s="13"/>
      <c r="AE152" s="13"/>
      <c r="AT152" s="183" t="s">
        <v>147</v>
      </c>
      <c r="AU152" s="183" t="s">
        <v>82</v>
      </c>
      <c r="AV152" s="13" t="s">
        <v>82</v>
      </c>
      <c r="AW152" s="13" t="s">
        <v>34</v>
      </c>
      <c r="AX152" s="13" t="s">
        <v>72</v>
      </c>
      <c r="AY152" s="183" t="s">
        <v>135</v>
      </c>
    </row>
    <row r="153" s="13" customFormat="1">
      <c r="A153" s="13"/>
      <c r="B153" s="182"/>
      <c r="C153" s="13"/>
      <c r="D153" s="177" t="s">
        <v>147</v>
      </c>
      <c r="E153" s="183" t="s">
        <v>3</v>
      </c>
      <c r="F153" s="184" t="s">
        <v>197</v>
      </c>
      <c r="G153" s="13"/>
      <c r="H153" s="185">
        <v>2.8319999999999999</v>
      </c>
      <c r="I153" s="186"/>
      <c r="J153" s="13"/>
      <c r="K153" s="13"/>
      <c r="L153" s="182"/>
      <c r="M153" s="187"/>
      <c r="N153" s="188"/>
      <c r="O153" s="188"/>
      <c r="P153" s="188"/>
      <c r="Q153" s="188"/>
      <c r="R153" s="188"/>
      <c r="S153" s="188"/>
      <c r="T153" s="189"/>
      <c r="U153" s="13"/>
      <c r="V153" s="13"/>
      <c r="W153" s="13"/>
      <c r="X153" s="13"/>
      <c r="Y153" s="13"/>
      <c r="Z153" s="13"/>
      <c r="AA153" s="13"/>
      <c r="AB153" s="13"/>
      <c r="AC153" s="13"/>
      <c r="AD153" s="13"/>
      <c r="AE153" s="13"/>
      <c r="AT153" s="183" t="s">
        <v>147</v>
      </c>
      <c r="AU153" s="183" t="s">
        <v>82</v>
      </c>
      <c r="AV153" s="13" t="s">
        <v>82</v>
      </c>
      <c r="AW153" s="13" t="s">
        <v>34</v>
      </c>
      <c r="AX153" s="13" t="s">
        <v>72</v>
      </c>
      <c r="AY153" s="183" t="s">
        <v>135</v>
      </c>
    </row>
    <row r="154" s="13" customFormat="1">
      <c r="A154" s="13"/>
      <c r="B154" s="182"/>
      <c r="C154" s="13"/>
      <c r="D154" s="177" t="s">
        <v>147</v>
      </c>
      <c r="E154" s="183" t="s">
        <v>3</v>
      </c>
      <c r="F154" s="184" t="s">
        <v>198</v>
      </c>
      <c r="G154" s="13"/>
      <c r="H154" s="185">
        <v>3.8039999999999998</v>
      </c>
      <c r="I154" s="186"/>
      <c r="J154" s="13"/>
      <c r="K154" s="13"/>
      <c r="L154" s="182"/>
      <c r="M154" s="187"/>
      <c r="N154" s="188"/>
      <c r="O154" s="188"/>
      <c r="P154" s="188"/>
      <c r="Q154" s="188"/>
      <c r="R154" s="188"/>
      <c r="S154" s="188"/>
      <c r="T154" s="189"/>
      <c r="U154" s="13"/>
      <c r="V154" s="13"/>
      <c r="W154" s="13"/>
      <c r="X154" s="13"/>
      <c r="Y154" s="13"/>
      <c r="Z154" s="13"/>
      <c r="AA154" s="13"/>
      <c r="AB154" s="13"/>
      <c r="AC154" s="13"/>
      <c r="AD154" s="13"/>
      <c r="AE154" s="13"/>
      <c r="AT154" s="183" t="s">
        <v>147</v>
      </c>
      <c r="AU154" s="183" t="s">
        <v>82</v>
      </c>
      <c r="AV154" s="13" t="s">
        <v>82</v>
      </c>
      <c r="AW154" s="13" t="s">
        <v>34</v>
      </c>
      <c r="AX154" s="13" t="s">
        <v>72</v>
      </c>
      <c r="AY154" s="183" t="s">
        <v>135</v>
      </c>
    </row>
    <row r="155" s="13" customFormat="1">
      <c r="A155" s="13"/>
      <c r="B155" s="182"/>
      <c r="C155" s="13"/>
      <c r="D155" s="177" t="s">
        <v>147</v>
      </c>
      <c r="E155" s="183" t="s">
        <v>3</v>
      </c>
      <c r="F155" s="184" t="s">
        <v>199</v>
      </c>
      <c r="G155" s="13"/>
      <c r="H155" s="185">
        <v>2.7719999999999998</v>
      </c>
      <c r="I155" s="186"/>
      <c r="J155" s="13"/>
      <c r="K155" s="13"/>
      <c r="L155" s="182"/>
      <c r="M155" s="187"/>
      <c r="N155" s="188"/>
      <c r="O155" s="188"/>
      <c r="P155" s="188"/>
      <c r="Q155" s="188"/>
      <c r="R155" s="188"/>
      <c r="S155" s="188"/>
      <c r="T155" s="189"/>
      <c r="U155" s="13"/>
      <c r="V155" s="13"/>
      <c r="W155" s="13"/>
      <c r="X155" s="13"/>
      <c r="Y155" s="13"/>
      <c r="Z155" s="13"/>
      <c r="AA155" s="13"/>
      <c r="AB155" s="13"/>
      <c r="AC155" s="13"/>
      <c r="AD155" s="13"/>
      <c r="AE155" s="13"/>
      <c r="AT155" s="183" t="s">
        <v>147</v>
      </c>
      <c r="AU155" s="183" t="s">
        <v>82</v>
      </c>
      <c r="AV155" s="13" t="s">
        <v>82</v>
      </c>
      <c r="AW155" s="13" t="s">
        <v>34</v>
      </c>
      <c r="AX155" s="13" t="s">
        <v>72</v>
      </c>
      <c r="AY155" s="183" t="s">
        <v>135</v>
      </c>
    </row>
    <row r="156" s="14" customFormat="1">
      <c r="A156" s="14"/>
      <c r="B156" s="190"/>
      <c r="C156" s="14"/>
      <c r="D156" s="177" t="s">
        <v>147</v>
      </c>
      <c r="E156" s="191" t="s">
        <v>3</v>
      </c>
      <c r="F156" s="192" t="s">
        <v>191</v>
      </c>
      <c r="G156" s="14"/>
      <c r="H156" s="193">
        <v>13.174</v>
      </c>
      <c r="I156" s="194"/>
      <c r="J156" s="14"/>
      <c r="K156" s="14"/>
      <c r="L156" s="190"/>
      <c r="M156" s="195"/>
      <c r="N156" s="196"/>
      <c r="O156" s="196"/>
      <c r="P156" s="196"/>
      <c r="Q156" s="196"/>
      <c r="R156" s="196"/>
      <c r="S156" s="196"/>
      <c r="T156" s="197"/>
      <c r="U156" s="14"/>
      <c r="V156" s="14"/>
      <c r="W156" s="14"/>
      <c r="X156" s="14"/>
      <c r="Y156" s="14"/>
      <c r="Z156" s="14"/>
      <c r="AA156" s="14"/>
      <c r="AB156" s="14"/>
      <c r="AC156" s="14"/>
      <c r="AD156" s="14"/>
      <c r="AE156" s="14"/>
      <c r="AT156" s="191" t="s">
        <v>147</v>
      </c>
      <c r="AU156" s="191" t="s">
        <v>82</v>
      </c>
      <c r="AV156" s="14" t="s">
        <v>143</v>
      </c>
      <c r="AW156" s="14" t="s">
        <v>34</v>
      </c>
      <c r="AX156" s="14" t="s">
        <v>80</v>
      </c>
      <c r="AY156" s="191" t="s">
        <v>135</v>
      </c>
    </row>
    <row r="157" s="2" customFormat="1" ht="37.8" customHeight="1">
      <c r="A157" s="37"/>
      <c r="B157" s="163"/>
      <c r="C157" s="164" t="s">
        <v>200</v>
      </c>
      <c r="D157" s="164" t="s">
        <v>138</v>
      </c>
      <c r="E157" s="165" t="s">
        <v>201</v>
      </c>
      <c r="F157" s="166" t="s">
        <v>202</v>
      </c>
      <c r="G157" s="167" t="s">
        <v>159</v>
      </c>
      <c r="H157" s="168">
        <v>58.872999999999998</v>
      </c>
      <c r="I157" s="169"/>
      <c r="J157" s="170">
        <f>ROUND(I157*H157,2)</f>
        <v>0</v>
      </c>
      <c r="K157" s="166" t="s">
        <v>142</v>
      </c>
      <c r="L157" s="38"/>
      <c r="M157" s="171" t="s">
        <v>3</v>
      </c>
      <c r="N157" s="172" t="s">
        <v>43</v>
      </c>
      <c r="O157" s="71"/>
      <c r="P157" s="173">
        <f>O157*H157</f>
        <v>0</v>
      </c>
      <c r="Q157" s="173">
        <v>0.0079000000000000008</v>
      </c>
      <c r="R157" s="173">
        <f>Q157*H157</f>
        <v>0.46509670000000003</v>
      </c>
      <c r="S157" s="173">
        <v>0</v>
      </c>
      <c r="T157" s="174">
        <f>S157*H157</f>
        <v>0</v>
      </c>
      <c r="U157" s="37"/>
      <c r="V157" s="37"/>
      <c r="W157" s="37"/>
      <c r="X157" s="37"/>
      <c r="Y157" s="37"/>
      <c r="Z157" s="37"/>
      <c r="AA157" s="37"/>
      <c r="AB157" s="37"/>
      <c r="AC157" s="37"/>
      <c r="AD157" s="37"/>
      <c r="AE157" s="37"/>
      <c r="AR157" s="175" t="s">
        <v>143</v>
      </c>
      <c r="AT157" s="175" t="s">
        <v>138</v>
      </c>
      <c r="AU157" s="175" t="s">
        <v>82</v>
      </c>
      <c r="AY157" s="18" t="s">
        <v>135</v>
      </c>
      <c r="BE157" s="176">
        <f>IF(N157="základní",J157,0)</f>
        <v>0</v>
      </c>
      <c r="BF157" s="176">
        <f>IF(N157="snížená",J157,0)</f>
        <v>0</v>
      </c>
      <c r="BG157" s="176">
        <f>IF(N157="zákl. přenesená",J157,0)</f>
        <v>0</v>
      </c>
      <c r="BH157" s="176">
        <f>IF(N157="sníž. přenesená",J157,0)</f>
        <v>0</v>
      </c>
      <c r="BI157" s="176">
        <f>IF(N157="nulová",J157,0)</f>
        <v>0</v>
      </c>
      <c r="BJ157" s="18" t="s">
        <v>80</v>
      </c>
      <c r="BK157" s="176">
        <f>ROUND(I157*H157,2)</f>
        <v>0</v>
      </c>
      <c r="BL157" s="18" t="s">
        <v>143</v>
      </c>
      <c r="BM157" s="175" t="s">
        <v>203</v>
      </c>
    </row>
    <row r="158" s="2" customFormat="1">
      <c r="A158" s="37"/>
      <c r="B158" s="38"/>
      <c r="C158" s="37"/>
      <c r="D158" s="177" t="s">
        <v>145</v>
      </c>
      <c r="E158" s="37"/>
      <c r="F158" s="178" t="s">
        <v>186</v>
      </c>
      <c r="G158" s="37"/>
      <c r="H158" s="37"/>
      <c r="I158" s="179"/>
      <c r="J158" s="37"/>
      <c r="K158" s="37"/>
      <c r="L158" s="38"/>
      <c r="M158" s="180"/>
      <c r="N158" s="181"/>
      <c r="O158" s="71"/>
      <c r="P158" s="71"/>
      <c r="Q158" s="71"/>
      <c r="R158" s="71"/>
      <c r="S158" s="71"/>
      <c r="T158" s="72"/>
      <c r="U158" s="37"/>
      <c r="V158" s="37"/>
      <c r="W158" s="37"/>
      <c r="X158" s="37"/>
      <c r="Y158" s="37"/>
      <c r="Z158" s="37"/>
      <c r="AA158" s="37"/>
      <c r="AB158" s="37"/>
      <c r="AC158" s="37"/>
      <c r="AD158" s="37"/>
      <c r="AE158" s="37"/>
      <c r="AT158" s="18" t="s">
        <v>145</v>
      </c>
      <c r="AU158" s="18" t="s">
        <v>82</v>
      </c>
    </row>
    <row r="159" s="13" customFormat="1">
      <c r="A159" s="13"/>
      <c r="B159" s="182"/>
      <c r="C159" s="13"/>
      <c r="D159" s="177" t="s">
        <v>147</v>
      </c>
      <c r="E159" s="183" t="s">
        <v>3</v>
      </c>
      <c r="F159" s="184" t="s">
        <v>204</v>
      </c>
      <c r="G159" s="13"/>
      <c r="H159" s="185">
        <v>58.872999999999998</v>
      </c>
      <c r="I159" s="186"/>
      <c r="J159" s="13"/>
      <c r="K159" s="13"/>
      <c r="L159" s="182"/>
      <c r="M159" s="187"/>
      <c r="N159" s="188"/>
      <c r="O159" s="188"/>
      <c r="P159" s="188"/>
      <c r="Q159" s="188"/>
      <c r="R159" s="188"/>
      <c r="S159" s="188"/>
      <c r="T159" s="189"/>
      <c r="U159" s="13"/>
      <c r="V159" s="13"/>
      <c r="W159" s="13"/>
      <c r="X159" s="13"/>
      <c r="Y159" s="13"/>
      <c r="Z159" s="13"/>
      <c r="AA159" s="13"/>
      <c r="AB159" s="13"/>
      <c r="AC159" s="13"/>
      <c r="AD159" s="13"/>
      <c r="AE159" s="13"/>
      <c r="AT159" s="183" t="s">
        <v>147</v>
      </c>
      <c r="AU159" s="183" t="s">
        <v>82</v>
      </c>
      <c r="AV159" s="13" t="s">
        <v>82</v>
      </c>
      <c r="AW159" s="13" t="s">
        <v>34</v>
      </c>
      <c r="AX159" s="13" t="s">
        <v>80</v>
      </c>
      <c r="AY159" s="183" t="s">
        <v>135</v>
      </c>
    </row>
    <row r="160" s="2" customFormat="1" ht="14.4" customHeight="1">
      <c r="A160" s="37"/>
      <c r="B160" s="163"/>
      <c r="C160" s="164" t="s">
        <v>205</v>
      </c>
      <c r="D160" s="164" t="s">
        <v>138</v>
      </c>
      <c r="E160" s="165" t="s">
        <v>206</v>
      </c>
      <c r="F160" s="166" t="s">
        <v>207</v>
      </c>
      <c r="G160" s="167" t="s">
        <v>159</v>
      </c>
      <c r="H160" s="168">
        <v>0.76200000000000001</v>
      </c>
      <c r="I160" s="169"/>
      <c r="J160" s="170">
        <f>ROUND(I160*H160,2)</f>
        <v>0</v>
      </c>
      <c r="K160" s="166" t="s">
        <v>142</v>
      </c>
      <c r="L160" s="38"/>
      <c r="M160" s="171" t="s">
        <v>3</v>
      </c>
      <c r="N160" s="172" t="s">
        <v>43</v>
      </c>
      <c r="O160" s="71"/>
      <c r="P160" s="173">
        <f>O160*H160</f>
        <v>0</v>
      </c>
      <c r="Q160" s="173">
        <v>0.030450000000000001</v>
      </c>
      <c r="R160" s="173">
        <f>Q160*H160</f>
        <v>0.023202900000000002</v>
      </c>
      <c r="S160" s="173">
        <v>0</v>
      </c>
      <c r="T160" s="174">
        <f>S160*H160</f>
        <v>0</v>
      </c>
      <c r="U160" s="37"/>
      <c r="V160" s="37"/>
      <c r="W160" s="37"/>
      <c r="X160" s="37"/>
      <c r="Y160" s="37"/>
      <c r="Z160" s="37"/>
      <c r="AA160" s="37"/>
      <c r="AB160" s="37"/>
      <c r="AC160" s="37"/>
      <c r="AD160" s="37"/>
      <c r="AE160" s="37"/>
      <c r="AR160" s="175" t="s">
        <v>143</v>
      </c>
      <c r="AT160" s="175" t="s">
        <v>138</v>
      </c>
      <c r="AU160" s="175" t="s">
        <v>82</v>
      </c>
      <c r="AY160" s="18" t="s">
        <v>135</v>
      </c>
      <c r="BE160" s="176">
        <f>IF(N160="základní",J160,0)</f>
        <v>0</v>
      </c>
      <c r="BF160" s="176">
        <f>IF(N160="snížená",J160,0)</f>
        <v>0</v>
      </c>
      <c r="BG160" s="176">
        <f>IF(N160="zákl. přenesená",J160,0)</f>
        <v>0</v>
      </c>
      <c r="BH160" s="176">
        <f>IF(N160="sníž. přenesená",J160,0)</f>
        <v>0</v>
      </c>
      <c r="BI160" s="176">
        <f>IF(N160="nulová",J160,0)</f>
        <v>0</v>
      </c>
      <c r="BJ160" s="18" t="s">
        <v>80</v>
      </c>
      <c r="BK160" s="176">
        <f>ROUND(I160*H160,2)</f>
        <v>0</v>
      </c>
      <c r="BL160" s="18" t="s">
        <v>143</v>
      </c>
      <c r="BM160" s="175" t="s">
        <v>208</v>
      </c>
    </row>
    <row r="161" s="2" customFormat="1">
      <c r="A161" s="37"/>
      <c r="B161" s="38"/>
      <c r="C161" s="37"/>
      <c r="D161" s="177" t="s">
        <v>145</v>
      </c>
      <c r="E161" s="37"/>
      <c r="F161" s="178" t="s">
        <v>209</v>
      </c>
      <c r="G161" s="37"/>
      <c r="H161" s="37"/>
      <c r="I161" s="179"/>
      <c r="J161" s="37"/>
      <c r="K161" s="37"/>
      <c r="L161" s="38"/>
      <c r="M161" s="180"/>
      <c r="N161" s="181"/>
      <c r="O161" s="71"/>
      <c r="P161" s="71"/>
      <c r="Q161" s="71"/>
      <c r="R161" s="71"/>
      <c r="S161" s="71"/>
      <c r="T161" s="72"/>
      <c r="U161" s="37"/>
      <c r="V161" s="37"/>
      <c r="W161" s="37"/>
      <c r="X161" s="37"/>
      <c r="Y161" s="37"/>
      <c r="Z161" s="37"/>
      <c r="AA161" s="37"/>
      <c r="AB161" s="37"/>
      <c r="AC161" s="37"/>
      <c r="AD161" s="37"/>
      <c r="AE161" s="37"/>
      <c r="AT161" s="18" t="s">
        <v>145</v>
      </c>
      <c r="AU161" s="18" t="s">
        <v>82</v>
      </c>
    </row>
    <row r="162" s="13" customFormat="1">
      <c r="A162" s="13"/>
      <c r="B162" s="182"/>
      <c r="C162" s="13"/>
      <c r="D162" s="177" t="s">
        <v>147</v>
      </c>
      <c r="E162" s="183" t="s">
        <v>3</v>
      </c>
      <c r="F162" s="184" t="s">
        <v>210</v>
      </c>
      <c r="G162" s="13"/>
      <c r="H162" s="185">
        <v>0.46200000000000002</v>
      </c>
      <c r="I162" s="186"/>
      <c r="J162" s="13"/>
      <c r="K162" s="13"/>
      <c r="L162" s="182"/>
      <c r="M162" s="187"/>
      <c r="N162" s="188"/>
      <c r="O162" s="188"/>
      <c r="P162" s="188"/>
      <c r="Q162" s="188"/>
      <c r="R162" s="188"/>
      <c r="S162" s="188"/>
      <c r="T162" s="189"/>
      <c r="U162" s="13"/>
      <c r="V162" s="13"/>
      <c r="W162" s="13"/>
      <c r="X162" s="13"/>
      <c r="Y162" s="13"/>
      <c r="Z162" s="13"/>
      <c r="AA162" s="13"/>
      <c r="AB162" s="13"/>
      <c r="AC162" s="13"/>
      <c r="AD162" s="13"/>
      <c r="AE162" s="13"/>
      <c r="AT162" s="183" t="s">
        <v>147</v>
      </c>
      <c r="AU162" s="183" t="s">
        <v>82</v>
      </c>
      <c r="AV162" s="13" t="s">
        <v>82</v>
      </c>
      <c r="AW162" s="13" t="s">
        <v>34</v>
      </c>
      <c r="AX162" s="13" t="s">
        <v>72</v>
      </c>
      <c r="AY162" s="183" t="s">
        <v>135</v>
      </c>
    </row>
    <row r="163" s="13" customFormat="1">
      <c r="A163" s="13"/>
      <c r="B163" s="182"/>
      <c r="C163" s="13"/>
      <c r="D163" s="177" t="s">
        <v>147</v>
      </c>
      <c r="E163" s="183" t="s">
        <v>3</v>
      </c>
      <c r="F163" s="184" t="s">
        <v>211</v>
      </c>
      <c r="G163" s="13"/>
      <c r="H163" s="185">
        <v>0.29999999999999999</v>
      </c>
      <c r="I163" s="186"/>
      <c r="J163" s="13"/>
      <c r="K163" s="13"/>
      <c r="L163" s="182"/>
      <c r="M163" s="187"/>
      <c r="N163" s="188"/>
      <c r="O163" s="188"/>
      <c r="P163" s="188"/>
      <c r="Q163" s="188"/>
      <c r="R163" s="188"/>
      <c r="S163" s="188"/>
      <c r="T163" s="189"/>
      <c r="U163" s="13"/>
      <c r="V163" s="13"/>
      <c r="W163" s="13"/>
      <c r="X163" s="13"/>
      <c r="Y163" s="13"/>
      <c r="Z163" s="13"/>
      <c r="AA163" s="13"/>
      <c r="AB163" s="13"/>
      <c r="AC163" s="13"/>
      <c r="AD163" s="13"/>
      <c r="AE163" s="13"/>
      <c r="AT163" s="183" t="s">
        <v>147</v>
      </c>
      <c r="AU163" s="183" t="s">
        <v>82</v>
      </c>
      <c r="AV163" s="13" t="s">
        <v>82</v>
      </c>
      <c r="AW163" s="13" t="s">
        <v>34</v>
      </c>
      <c r="AX163" s="13" t="s">
        <v>72</v>
      </c>
      <c r="AY163" s="183" t="s">
        <v>135</v>
      </c>
    </row>
    <row r="164" s="14" customFormat="1">
      <c r="A164" s="14"/>
      <c r="B164" s="190"/>
      <c r="C164" s="14"/>
      <c r="D164" s="177" t="s">
        <v>147</v>
      </c>
      <c r="E164" s="191" t="s">
        <v>3</v>
      </c>
      <c r="F164" s="192" t="s">
        <v>191</v>
      </c>
      <c r="G164" s="14"/>
      <c r="H164" s="193">
        <v>0.76200000000000001</v>
      </c>
      <c r="I164" s="194"/>
      <c r="J164" s="14"/>
      <c r="K164" s="14"/>
      <c r="L164" s="190"/>
      <c r="M164" s="195"/>
      <c r="N164" s="196"/>
      <c r="O164" s="196"/>
      <c r="P164" s="196"/>
      <c r="Q164" s="196"/>
      <c r="R164" s="196"/>
      <c r="S164" s="196"/>
      <c r="T164" s="197"/>
      <c r="U164" s="14"/>
      <c r="V164" s="14"/>
      <c r="W164" s="14"/>
      <c r="X164" s="14"/>
      <c r="Y164" s="14"/>
      <c r="Z164" s="14"/>
      <c r="AA164" s="14"/>
      <c r="AB164" s="14"/>
      <c r="AC164" s="14"/>
      <c r="AD164" s="14"/>
      <c r="AE164" s="14"/>
      <c r="AT164" s="191" t="s">
        <v>147</v>
      </c>
      <c r="AU164" s="191" t="s">
        <v>82</v>
      </c>
      <c r="AV164" s="14" t="s">
        <v>143</v>
      </c>
      <c r="AW164" s="14" t="s">
        <v>34</v>
      </c>
      <c r="AX164" s="14" t="s">
        <v>80</v>
      </c>
      <c r="AY164" s="191" t="s">
        <v>135</v>
      </c>
    </row>
    <row r="165" s="2" customFormat="1" ht="24.15" customHeight="1">
      <c r="A165" s="37"/>
      <c r="B165" s="163"/>
      <c r="C165" s="164" t="s">
        <v>212</v>
      </c>
      <c r="D165" s="164" t="s">
        <v>138</v>
      </c>
      <c r="E165" s="165" t="s">
        <v>213</v>
      </c>
      <c r="F165" s="166" t="s">
        <v>214</v>
      </c>
      <c r="G165" s="167" t="s">
        <v>159</v>
      </c>
      <c r="H165" s="168">
        <v>0.495</v>
      </c>
      <c r="I165" s="169"/>
      <c r="J165" s="170">
        <f>ROUND(I165*H165,2)</f>
        <v>0</v>
      </c>
      <c r="K165" s="166" t="s">
        <v>142</v>
      </c>
      <c r="L165" s="38"/>
      <c r="M165" s="171" t="s">
        <v>3</v>
      </c>
      <c r="N165" s="172" t="s">
        <v>43</v>
      </c>
      <c r="O165" s="71"/>
      <c r="P165" s="173">
        <f>O165*H165</f>
        <v>0</v>
      </c>
      <c r="Q165" s="173">
        <v>0.033579999999999999</v>
      </c>
      <c r="R165" s="173">
        <f>Q165*H165</f>
        <v>0.016622100000000001</v>
      </c>
      <c r="S165" s="173">
        <v>0</v>
      </c>
      <c r="T165" s="174">
        <f>S165*H165</f>
        <v>0</v>
      </c>
      <c r="U165" s="37"/>
      <c r="V165" s="37"/>
      <c r="W165" s="37"/>
      <c r="X165" s="37"/>
      <c r="Y165" s="37"/>
      <c r="Z165" s="37"/>
      <c r="AA165" s="37"/>
      <c r="AB165" s="37"/>
      <c r="AC165" s="37"/>
      <c r="AD165" s="37"/>
      <c r="AE165" s="37"/>
      <c r="AR165" s="175" t="s">
        <v>143</v>
      </c>
      <c r="AT165" s="175" t="s">
        <v>138</v>
      </c>
      <c r="AU165" s="175" t="s">
        <v>82</v>
      </c>
      <c r="AY165" s="18" t="s">
        <v>135</v>
      </c>
      <c r="BE165" s="176">
        <f>IF(N165="základní",J165,0)</f>
        <v>0</v>
      </c>
      <c r="BF165" s="176">
        <f>IF(N165="snížená",J165,0)</f>
        <v>0</v>
      </c>
      <c r="BG165" s="176">
        <f>IF(N165="zákl. přenesená",J165,0)</f>
        <v>0</v>
      </c>
      <c r="BH165" s="176">
        <f>IF(N165="sníž. přenesená",J165,0)</f>
        <v>0</v>
      </c>
      <c r="BI165" s="176">
        <f>IF(N165="nulová",J165,0)</f>
        <v>0</v>
      </c>
      <c r="BJ165" s="18" t="s">
        <v>80</v>
      </c>
      <c r="BK165" s="176">
        <f>ROUND(I165*H165,2)</f>
        <v>0</v>
      </c>
      <c r="BL165" s="18" t="s">
        <v>143</v>
      </c>
      <c r="BM165" s="175" t="s">
        <v>215</v>
      </c>
    </row>
    <row r="166" s="2" customFormat="1">
      <c r="A166" s="37"/>
      <c r="B166" s="38"/>
      <c r="C166" s="37"/>
      <c r="D166" s="177" t="s">
        <v>145</v>
      </c>
      <c r="E166" s="37"/>
      <c r="F166" s="178" t="s">
        <v>209</v>
      </c>
      <c r="G166" s="37"/>
      <c r="H166" s="37"/>
      <c r="I166" s="179"/>
      <c r="J166" s="37"/>
      <c r="K166" s="37"/>
      <c r="L166" s="38"/>
      <c r="M166" s="180"/>
      <c r="N166" s="181"/>
      <c r="O166" s="71"/>
      <c r="P166" s="71"/>
      <c r="Q166" s="71"/>
      <c r="R166" s="71"/>
      <c r="S166" s="71"/>
      <c r="T166" s="72"/>
      <c r="U166" s="37"/>
      <c r="V166" s="37"/>
      <c r="W166" s="37"/>
      <c r="X166" s="37"/>
      <c r="Y166" s="37"/>
      <c r="Z166" s="37"/>
      <c r="AA166" s="37"/>
      <c r="AB166" s="37"/>
      <c r="AC166" s="37"/>
      <c r="AD166" s="37"/>
      <c r="AE166" s="37"/>
      <c r="AT166" s="18" t="s">
        <v>145</v>
      </c>
      <c r="AU166" s="18" t="s">
        <v>82</v>
      </c>
    </row>
    <row r="167" s="13" customFormat="1">
      <c r="A167" s="13"/>
      <c r="B167" s="182"/>
      <c r="C167" s="13"/>
      <c r="D167" s="177" t="s">
        <v>147</v>
      </c>
      <c r="E167" s="183" t="s">
        <v>3</v>
      </c>
      <c r="F167" s="184" t="s">
        <v>216</v>
      </c>
      <c r="G167" s="13"/>
      <c r="H167" s="185">
        <v>0.753</v>
      </c>
      <c r="I167" s="186"/>
      <c r="J167" s="13"/>
      <c r="K167" s="13"/>
      <c r="L167" s="182"/>
      <c r="M167" s="187"/>
      <c r="N167" s="188"/>
      <c r="O167" s="188"/>
      <c r="P167" s="188"/>
      <c r="Q167" s="188"/>
      <c r="R167" s="188"/>
      <c r="S167" s="188"/>
      <c r="T167" s="189"/>
      <c r="U167" s="13"/>
      <c r="V167" s="13"/>
      <c r="W167" s="13"/>
      <c r="X167" s="13"/>
      <c r="Y167" s="13"/>
      <c r="Z167" s="13"/>
      <c r="AA167" s="13"/>
      <c r="AB167" s="13"/>
      <c r="AC167" s="13"/>
      <c r="AD167" s="13"/>
      <c r="AE167" s="13"/>
      <c r="AT167" s="183" t="s">
        <v>147</v>
      </c>
      <c r="AU167" s="183" t="s">
        <v>82</v>
      </c>
      <c r="AV167" s="13" t="s">
        <v>82</v>
      </c>
      <c r="AW167" s="13" t="s">
        <v>34</v>
      </c>
      <c r="AX167" s="13" t="s">
        <v>72</v>
      </c>
      <c r="AY167" s="183" t="s">
        <v>135</v>
      </c>
    </row>
    <row r="168" s="13" customFormat="1">
      <c r="A168" s="13"/>
      <c r="B168" s="182"/>
      <c r="C168" s="13"/>
      <c r="D168" s="177" t="s">
        <v>147</v>
      </c>
      <c r="E168" s="183" t="s">
        <v>3</v>
      </c>
      <c r="F168" s="184" t="s">
        <v>217</v>
      </c>
      <c r="G168" s="13"/>
      <c r="H168" s="185">
        <v>0.504</v>
      </c>
      <c r="I168" s="186"/>
      <c r="J168" s="13"/>
      <c r="K168" s="13"/>
      <c r="L168" s="182"/>
      <c r="M168" s="187"/>
      <c r="N168" s="188"/>
      <c r="O168" s="188"/>
      <c r="P168" s="188"/>
      <c r="Q168" s="188"/>
      <c r="R168" s="188"/>
      <c r="S168" s="188"/>
      <c r="T168" s="189"/>
      <c r="U168" s="13"/>
      <c r="V168" s="13"/>
      <c r="W168" s="13"/>
      <c r="X168" s="13"/>
      <c r="Y168" s="13"/>
      <c r="Z168" s="13"/>
      <c r="AA168" s="13"/>
      <c r="AB168" s="13"/>
      <c r="AC168" s="13"/>
      <c r="AD168" s="13"/>
      <c r="AE168" s="13"/>
      <c r="AT168" s="183" t="s">
        <v>147</v>
      </c>
      <c r="AU168" s="183" t="s">
        <v>82</v>
      </c>
      <c r="AV168" s="13" t="s">
        <v>82</v>
      </c>
      <c r="AW168" s="13" t="s">
        <v>34</v>
      </c>
      <c r="AX168" s="13" t="s">
        <v>72</v>
      </c>
      <c r="AY168" s="183" t="s">
        <v>135</v>
      </c>
    </row>
    <row r="169" s="13" customFormat="1">
      <c r="A169" s="13"/>
      <c r="B169" s="182"/>
      <c r="C169" s="13"/>
      <c r="D169" s="177" t="s">
        <v>147</v>
      </c>
      <c r="E169" s="183" t="s">
        <v>3</v>
      </c>
      <c r="F169" s="184" t="s">
        <v>218</v>
      </c>
      <c r="G169" s="13"/>
      <c r="H169" s="185">
        <v>-0.76200000000000001</v>
      </c>
      <c r="I169" s="186"/>
      <c r="J169" s="13"/>
      <c r="K169" s="13"/>
      <c r="L169" s="182"/>
      <c r="M169" s="187"/>
      <c r="N169" s="188"/>
      <c r="O169" s="188"/>
      <c r="P169" s="188"/>
      <c r="Q169" s="188"/>
      <c r="R169" s="188"/>
      <c r="S169" s="188"/>
      <c r="T169" s="189"/>
      <c r="U169" s="13"/>
      <c r="V169" s="13"/>
      <c r="W169" s="13"/>
      <c r="X169" s="13"/>
      <c r="Y169" s="13"/>
      <c r="Z169" s="13"/>
      <c r="AA169" s="13"/>
      <c r="AB169" s="13"/>
      <c r="AC169" s="13"/>
      <c r="AD169" s="13"/>
      <c r="AE169" s="13"/>
      <c r="AT169" s="183" t="s">
        <v>147</v>
      </c>
      <c r="AU169" s="183" t="s">
        <v>82</v>
      </c>
      <c r="AV169" s="13" t="s">
        <v>82</v>
      </c>
      <c r="AW169" s="13" t="s">
        <v>34</v>
      </c>
      <c r="AX169" s="13" t="s">
        <v>72</v>
      </c>
      <c r="AY169" s="183" t="s">
        <v>135</v>
      </c>
    </row>
    <row r="170" s="14" customFormat="1">
      <c r="A170" s="14"/>
      <c r="B170" s="190"/>
      <c r="C170" s="14"/>
      <c r="D170" s="177" t="s">
        <v>147</v>
      </c>
      <c r="E170" s="191" t="s">
        <v>3</v>
      </c>
      <c r="F170" s="192" t="s">
        <v>191</v>
      </c>
      <c r="G170" s="14"/>
      <c r="H170" s="193">
        <v>0.49500000000000011</v>
      </c>
      <c r="I170" s="194"/>
      <c r="J170" s="14"/>
      <c r="K170" s="14"/>
      <c r="L170" s="190"/>
      <c r="M170" s="195"/>
      <c r="N170" s="196"/>
      <c r="O170" s="196"/>
      <c r="P170" s="196"/>
      <c r="Q170" s="196"/>
      <c r="R170" s="196"/>
      <c r="S170" s="196"/>
      <c r="T170" s="197"/>
      <c r="U170" s="14"/>
      <c r="V170" s="14"/>
      <c r="W170" s="14"/>
      <c r="X170" s="14"/>
      <c r="Y170" s="14"/>
      <c r="Z170" s="14"/>
      <c r="AA170" s="14"/>
      <c r="AB170" s="14"/>
      <c r="AC170" s="14"/>
      <c r="AD170" s="14"/>
      <c r="AE170" s="14"/>
      <c r="AT170" s="191" t="s">
        <v>147</v>
      </c>
      <c r="AU170" s="191" t="s">
        <v>82</v>
      </c>
      <c r="AV170" s="14" t="s">
        <v>143</v>
      </c>
      <c r="AW170" s="14" t="s">
        <v>34</v>
      </c>
      <c r="AX170" s="14" t="s">
        <v>80</v>
      </c>
      <c r="AY170" s="191" t="s">
        <v>135</v>
      </c>
    </row>
    <row r="171" s="2" customFormat="1" ht="37.8" customHeight="1">
      <c r="A171" s="37"/>
      <c r="B171" s="163"/>
      <c r="C171" s="164" t="s">
        <v>219</v>
      </c>
      <c r="D171" s="164" t="s">
        <v>138</v>
      </c>
      <c r="E171" s="165" t="s">
        <v>220</v>
      </c>
      <c r="F171" s="166" t="s">
        <v>221</v>
      </c>
      <c r="G171" s="167" t="s">
        <v>159</v>
      </c>
      <c r="H171" s="168">
        <v>128.43899999999999</v>
      </c>
      <c r="I171" s="169"/>
      <c r="J171" s="170">
        <f>ROUND(I171*H171,2)</f>
        <v>0</v>
      </c>
      <c r="K171" s="166" t="s">
        <v>142</v>
      </c>
      <c r="L171" s="38"/>
      <c r="M171" s="171" t="s">
        <v>3</v>
      </c>
      <c r="N171" s="172" t="s">
        <v>43</v>
      </c>
      <c r="O171" s="71"/>
      <c r="P171" s="173">
        <f>O171*H171</f>
        <v>0</v>
      </c>
      <c r="Q171" s="173">
        <v>0.026200000000000001</v>
      </c>
      <c r="R171" s="173">
        <f>Q171*H171</f>
        <v>3.3651018000000001</v>
      </c>
      <c r="S171" s="173">
        <v>0</v>
      </c>
      <c r="T171" s="174">
        <f>S171*H171</f>
        <v>0</v>
      </c>
      <c r="U171" s="37"/>
      <c r="V171" s="37"/>
      <c r="W171" s="37"/>
      <c r="X171" s="37"/>
      <c r="Y171" s="37"/>
      <c r="Z171" s="37"/>
      <c r="AA171" s="37"/>
      <c r="AB171" s="37"/>
      <c r="AC171" s="37"/>
      <c r="AD171" s="37"/>
      <c r="AE171" s="37"/>
      <c r="AR171" s="175" t="s">
        <v>143</v>
      </c>
      <c r="AT171" s="175" t="s">
        <v>138</v>
      </c>
      <c r="AU171" s="175" t="s">
        <v>82</v>
      </c>
      <c r="AY171" s="18" t="s">
        <v>135</v>
      </c>
      <c r="BE171" s="176">
        <f>IF(N171="základní",J171,0)</f>
        <v>0</v>
      </c>
      <c r="BF171" s="176">
        <f>IF(N171="snížená",J171,0)</f>
        <v>0</v>
      </c>
      <c r="BG171" s="176">
        <f>IF(N171="zákl. přenesená",J171,0)</f>
        <v>0</v>
      </c>
      <c r="BH171" s="176">
        <f>IF(N171="sníž. přenesená",J171,0)</f>
        <v>0</v>
      </c>
      <c r="BI171" s="176">
        <f>IF(N171="nulová",J171,0)</f>
        <v>0</v>
      </c>
      <c r="BJ171" s="18" t="s">
        <v>80</v>
      </c>
      <c r="BK171" s="176">
        <f>ROUND(I171*H171,2)</f>
        <v>0</v>
      </c>
      <c r="BL171" s="18" t="s">
        <v>143</v>
      </c>
      <c r="BM171" s="175" t="s">
        <v>222</v>
      </c>
    </row>
    <row r="172" s="2" customFormat="1">
      <c r="A172" s="37"/>
      <c r="B172" s="38"/>
      <c r="C172" s="37"/>
      <c r="D172" s="177" t="s">
        <v>145</v>
      </c>
      <c r="E172" s="37"/>
      <c r="F172" s="178" t="s">
        <v>223</v>
      </c>
      <c r="G172" s="37"/>
      <c r="H172" s="37"/>
      <c r="I172" s="179"/>
      <c r="J172" s="37"/>
      <c r="K172" s="37"/>
      <c r="L172" s="38"/>
      <c r="M172" s="180"/>
      <c r="N172" s="181"/>
      <c r="O172" s="71"/>
      <c r="P172" s="71"/>
      <c r="Q172" s="71"/>
      <c r="R172" s="71"/>
      <c r="S172" s="71"/>
      <c r="T172" s="72"/>
      <c r="U172" s="37"/>
      <c r="V172" s="37"/>
      <c r="W172" s="37"/>
      <c r="X172" s="37"/>
      <c r="Y172" s="37"/>
      <c r="Z172" s="37"/>
      <c r="AA172" s="37"/>
      <c r="AB172" s="37"/>
      <c r="AC172" s="37"/>
      <c r="AD172" s="37"/>
      <c r="AE172" s="37"/>
      <c r="AT172" s="18" t="s">
        <v>145</v>
      </c>
      <c r="AU172" s="18" t="s">
        <v>82</v>
      </c>
    </row>
    <row r="173" s="13" customFormat="1">
      <c r="A173" s="13"/>
      <c r="B173" s="182"/>
      <c r="C173" s="13"/>
      <c r="D173" s="177" t="s">
        <v>147</v>
      </c>
      <c r="E173" s="183" t="s">
        <v>3</v>
      </c>
      <c r="F173" s="184" t="s">
        <v>171</v>
      </c>
      <c r="G173" s="13"/>
      <c r="H173" s="185">
        <v>53.106000000000002</v>
      </c>
      <c r="I173" s="186"/>
      <c r="J173" s="13"/>
      <c r="K173" s="13"/>
      <c r="L173" s="182"/>
      <c r="M173" s="187"/>
      <c r="N173" s="188"/>
      <c r="O173" s="188"/>
      <c r="P173" s="188"/>
      <c r="Q173" s="188"/>
      <c r="R173" s="188"/>
      <c r="S173" s="188"/>
      <c r="T173" s="189"/>
      <c r="U173" s="13"/>
      <c r="V173" s="13"/>
      <c r="W173" s="13"/>
      <c r="X173" s="13"/>
      <c r="Y173" s="13"/>
      <c r="Z173" s="13"/>
      <c r="AA173" s="13"/>
      <c r="AB173" s="13"/>
      <c r="AC173" s="13"/>
      <c r="AD173" s="13"/>
      <c r="AE173" s="13"/>
      <c r="AT173" s="183" t="s">
        <v>147</v>
      </c>
      <c r="AU173" s="183" t="s">
        <v>82</v>
      </c>
      <c r="AV173" s="13" t="s">
        <v>82</v>
      </c>
      <c r="AW173" s="13" t="s">
        <v>34</v>
      </c>
      <c r="AX173" s="13" t="s">
        <v>72</v>
      </c>
      <c r="AY173" s="183" t="s">
        <v>135</v>
      </c>
    </row>
    <row r="174" s="13" customFormat="1">
      <c r="A174" s="13"/>
      <c r="B174" s="182"/>
      <c r="C174" s="13"/>
      <c r="D174" s="177" t="s">
        <v>147</v>
      </c>
      <c r="E174" s="183" t="s">
        <v>3</v>
      </c>
      <c r="F174" s="184" t="s">
        <v>172</v>
      </c>
      <c r="G174" s="13"/>
      <c r="H174" s="185">
        <v>-1.6000000000000001</v>
      </c>
      <c r="I174" s="186"/>
      <c r="J174" s="13"/>
      <c r="K174" s="13"/>
      <c r="L174" s="182"/>
      <c r="M174" s="187"/>
      <c r="N174" s="188"/>
      <c r="O174" s="188"/>
      <c r="P174" s="188"/>
      <c r="Q174" s="188"/>
      <c r="R174" s="188"/>
      <c r="S174" s="188"/>
      <c r="T174" s="189"/>
      <c r="U174" s="13"/>
      <c r="V174" s="13"/>
      <c r="W174" s="13"/>
      <c r="X174" s="13"/>
      <c r="Y174" s="13"/>
      <c r="Z174" s="13"/>
      <c r="AA174" s="13"/>
      <c r="AB174" s="13"/>
      <c r="AC174" s="13"/>
      <c r="AD174" s="13"/>
      <c r="AE174" s="13"/>
      <c r="AT174" s="183" t="s">
        <v>147</v>
      </c>
      <c r="AU174" s="183" t="s">
        <v>82</v>
      </c>
      <c r="AV174" s="13" t="s">
        <v>82</v>
      </c>
      <c r="AW174" s="13" t="s">
        <v>34</v>
      </c>
      <c r="AX174" s="13" t="s">
        <v>72</v>
      </c>
      <c r="AY174" s="183" t="s">
        <v>135</v>
      </c>
    </row>
    <row r="175" s="13" customFormat="1">
      <c r="A175" s="13"/>
      <c r="B175" s="182"/>
      <c r="C175" s="13"/>
      <c r="D175" s="177" t="s">
        <v>147</v>
      </c>
      <c r="E175" s="183" t="s">
        <v>3</v>
      </c>
      <c r="F175" s="184" t="s">
        <v>173</v>
      </c>
      <c r="G175" s="13"/>
      <c r="H175" s="185">
        <v>-2.5169999999999999</v>
      </c>
      <c r="I175" s="186"/>
      <c r="J175" s="13"/>
      <c r="K175" s="13"/>
      <c r="L175" s="182"/>
      <c r="M175" s="187"/>
      <c r="N175" s="188"/>
      <c r="O175" s="188"/>
      <c r="P175" s="188"/>
      <c r="Q175" s="188"/>
      <c r="R175" s="188"/>
      <c r="S175" s="188"/>
      <c r="T175" s="189"/>
      <c r="U175" s="13"/>
      <c r="V175" s="13"/>
      <c r="W175" s="13"/>
      <c r="X175" s="13"/>
      <c r="Y175" s="13"/>
      <c r="Z175" s="13"/>
      <c r="AA175" s="13"/>
      <c r="AB175" s="13"/>
      <c r="AC175" s="13"/>
      <c r="AD175" s="13"/>
      <c r="AE175" s="13"/>
      <c r="AT175" s="183" t="s">
        <v>147</v>
      </c>
      <c r="AU175" s="183" t="s">
        <v>82</v>
      </c>
      <c r="AV175" s="13" t="s">
        <v>82</v>
      </c>
      <c r="AW175" s="13" t="s">
        <v>34</v>
      </c>
      <c r="AX175" s="13" t="s">
        <v>72</v>
      </c>
      <c r="AY175" s="183" t="s">
        <v>135</v>
      </c>
    </row>
    <row r="176" s="13" customFormat="1">
      <c r="A176" s="13"/>
      <c r="B176" s="182"/>
      <c r="C176" s="13"/>
      <c r="D176" s="177" t="s">
        <v>147</v>
      </c>
      <c r="E176" s="183" t="s">
        <v>3</v>
      </c>
      <c r="F176" s="184" t="s">
        <v>174</v>
      </c>
      <c r="G176" s="13"/>
      <c r="H176" s="185">
        <v>20.387</v>
      </c>
      <c r="I176" s="186"/>
      <c r="J176" s="13"/>
      <c r="K176" s="13"/>
      <c r="L176" s="182"/>
      <c r="M176" s="187"/>
      <c r="N176" s="188"/>
      <c r="O176" s="188"/>
      <c r="P176" s="188"/>
      <c r="Q176" s="188"/>
      <c r="R176" s="188"/>
      <c r="S176" s="188"/>
      <c r="T176" s="189"/>
      <c r="U176" s="13"/>
      <c r="V176" s="13"/>
      <c r="W176" s="13"/>
      <c r="X176" s="13"/>
      <c r="Y176" s="13"/>
      <c r="Z176" s="13"/>
      <c r="AA176" s="13"/>
      <c r="AB176" s="13"/>
      <c r="AC176" s="13"/>
      <c r="AD176" s="13"/>
      <c r="AE176" s="13"/>
      <c r="AT176" s="183" t="s">
        <v>147</v>
      </c>
      <c r="AU176" s="183" t="s">
        <v>82</v>
      </c>
      <c r="AV176" s="13" t="s">
        <v>82</v>
      </c>
      <c r="AW176" s="13" t="s">
        <v>34</v>
      </c>
      <c r="AX176" s="13" t="s">
        <v>72</v>
      </c>
      <c r="AY176" s="183" t="s">
        <v>135</v>
      </c>
    </row>
    <row r="177" s="13" customFormat="1">
      <c r="A177" s="13"/>
      <c r="B177" s="182"/>
      <c r="C177" s="13"/>
      <c r="D177" s="177" t="s">
        <v>147</v>
      </c>
      <c r="E177" s="183" t="s">
        <v>3</v>
      </c>
      <c r="F177" s="184" t="s">
        <v>175</v>
      </c>
      <c r="G177" s="13"/>
      <c r="H177" s="185">
        <v>-3.2000000000000002</v>
      </c>
      <c r="I177" s="186"/>
      <c r="J177" s="13"/>
      <c r="K177" s="13"/>
      <c r="L177" s="182"/>
      <c r="M177" s="187"/>
      <c r="N177" s="188"/>
      <c r="O177" s="188"/>
      <c r="P177" s="188"/>
      <c r="Q177" s="188"/>
      <c r="R177" s="188"/>
      <c r="S177" s="188"/>
      <c r="T177" s="189"/>
      <c r="U177" s="13"/>
      <c r="V177" s="13"/>
      <c r="W177" s="13"/>
      <c r="X177" s="13"/>
      <c r="Y177" s="13"/>
      <c r="Z177" s="13"/>
      <c r="AA177" s="13"/>
      <c r="AB177" s="13"/>
      <c r="AC177" s="13"/>
      <c r="AD177" s="13"/>
      <c r="AE177" s="13"/>
      <c r="AT177" s="183" t="s">
        <v>147</v>
      </c>
      <c r="AU177" s="183" t="s">
        <v>82</v>
      </c>
      <c r="AV177" s="13" t="s">
        <v>82</v>
      </c>
      <c r="AW177" s="13" t="s">
        <v>34</v>
      </c>
      <c r="AX177" s="13" t="s">
        <v>72</v>
      </c>
      <c r="AY177" s="183" t="s">
        <v>135</v>
      </c>
    </row>
    <row r="178" s="13" customFormat="1">
      <c r="A178" s="13"/>
      <c r="B178" s="182"/>
      <c r="C178" s="13"/>
      <c r="D178" s="177" t="s">
        <v>147</v>
      </c>
      <c r="E178" s="183" t="s">
        <v>3</v>
      </c>
      <c r="F178" s="184" t="s">
        <v>176</v>
      </c>
      <c r="G178" s="13"/>
      <c r="H178" s="185">
        <v>-2.3999999999999999</v>
      </c>
      <c r="I178" s="186"/>
      <c r="J178" s="13"/>
      <c r="K178" s="13"/>
      <c r="L178" s="182"/>
      <c r="M178" s="187"/>
      <c r="N178" s="188"/>
      <c r="O178" s="188"/>
      <c r="P178" s="188"/>
      <c r="Q178" s="188"/>
      <c r="R178" s="188"/>
      <c r="S178" s="188"/>
      <c r="T178" s="189"/>
      <c r="U178" s="13"/>
      <c r="V178" s="13"/>
      <c r="W178" s="13"/>
      <c r="X178" s="13"/>
      <c r="Y178" s="13"/>
      <c r="Z178" s="13"/>
      <c r="AA178" s="13"/>
      <c r="AB178" s="13"/>
      <c r="AC178" s="13"/>
      <c r="AD178" s="13"/>
      <c r="AE178" s="13"/>
      <c r="AT178" s="183" t="s">
        <v>147</v>
      </c>
      <c r="AU178" s="183" t="s">
        <v>82</v>
      </c>
      <c r="AV178" s="13" t="s">
        <v>82</v>
      </c>
      <c r="AW178" s="13" t="s">
        <v>34</v>
      </c>
      <c r="AX178" s="13" t="s">
        <v>72</v>
      </c>
      <c r="AY178" s="183" t="s">
        <v>135</v>
      </c>
    </row>
    <row r="179" s="13" customFormat="1">
      <c r="A179" s="13"/>
      <c r="B179" s="182"/>
      <c r="C179" s="13"/>
      <c r="D179" s="177" t="s">
        <v>147</v>
      </c>
      <c r="E179" s="183" t="s">
        <v>3</v>
      </c>
      <c r="F179" s="184" t="s">
        <v>177</v>
      </c>
      <c r="G179" s="13"/>
      <c r="H179" s="185">
        <v>54.158999999999999</v>
      </c>
      <c r="I179" s="186"/>
      <c r="J179" s="13"/>
      <c r="K179" s="13"/>
      <c r="L179" s="182"/>
      <c r="M179" s="187"/>
      <c r="N179" s="188"/>
      <c r="O179" s="188"/>
      <c r="P179" s="188"/>
      <c r="Q179" s="188"/>
      <c r="R179" s="188"/>
      <c r="S179" s="188"/>
      <c r="T179" s="189"/>
      <c r="U179" s="13"/>
      <c r="V179" s="13"/>
      <c r="W179" s="13"/>
      <c r="X179" s="13"/>
      <c r="Y179" s="13"/>
      <c r="Z179" s="13"/>
      <c r="AA179" s="13"/>
      <c r="AB179" s="13"/>
      <c r="AC179" s="13"/>
      <c r="AD179" s="13"/>
      <c r="AE179" s="13"/>
      <c r="AT179" s="183" t="s">
        <v>147</v>
      </c>
      <c r="AU179" s="183" t="s">
        <v>82</v>
      </c>
      <c r="AV179" s="13" t="s">
        <v>82</v>
      </c>
      <c r="AW179" s="13" t="s">
        <v>34</v>
      </c>
      <c r="AX179" s="13" t="s">
        <v>72</v>
      </c>
      <c r="AY179" s="183" t="s">
        <v>135</v>
      </c>
    </row>
    <row r="180" s="13" customFormat="1">
      <c r="A180" s="13"/>
      <c r="B180" s="182"/>
      <c r="C180" s="13"/>
      <c r="D180" s="177" t="s">
        <v>147</v>
      </c>
      <c r="E180" s="183" t="s">
        <v>3</v>
      </c>
      <c r="F180" s="184" t="s">
        <v>172</v>
      </c>
      <c r="G180" s="13"/>
      <c r="H180" s="185">
        <v>-1.6000000000000001</v>
      </c>
      <c r="I180" s="186"/>
      <c r="J180" s="13"/>
      <c r="K180" s="13"/>
      <c r="L180" s="182"/>
      <c r="M180" s="187"/>
      <c r="N180" s="188"/>
      <c r="O180" s="188"/>
      <c r="P180" s="188"/>
      <c r="Q180" s="188"/>
      <c r="R180" s="188"/>
      <c r="S180" s="188"/>
      <c r="T180" s="189"/>
      <c r="U180" s="13"/>
      <c r="V180" s="13"/>
      <c r="W180" s="13"/>
      <c r="X180" s="13"/>
      <c r="Y180" s="13"/>
      <c r="Z180" s="13"/>
      <c r="AA180" s="13"/>
      <c r="AB180" s="13"/>
      <c r="AC180" s="13"/>
      <c r="AD180" s="13"/>
      <c r="AE180" s="13"/>
      <c r="AT180" s="183" t="s">
        <v>147</v>
      </c>
      <c r="AU180" s="183" t="s">
        <v>82</v>
      </c>
      <c r="AV180" s="13" t="s">
        <v>82</v>
      </c>
      <c r="AW180" s="13" t="s">
        <v>34</v>
      </c>
      <c r="AX180" s="13" t="s">
        <v>72</v>
      </c>
      <c r="AY180" s="183" t="s">
        <v>135</v>
      </c>
    </row>
    <row r="181" s="13" customFormat="1">
      <c r="A181" s="13"/>
      <c r="B181" s="182"/>
      <c r="C181" s="13"/>
      <c r="D181" s="177" t="s">
        <v>147</v>
      </c>
      <c r="E181" s="183" t="s">
        <v>3</v>
      </c>
      <c r="F181" s="184" t="s">
        <v>173</v>
      </c>
      <c r="G181" s="13"/>
      <c r="H181" s="185">
        <v>-2.5169999999999999</v>
      </c>
      <c r="I181" s="186"/>
      <c r="J181" s="13"/>
      <c r="K181" s="13"/>
      <c r="L181" s="182"/>
      <c r="M181" s="187"/>
      <c r="N181" s="188"/>
      <c r="O181" s="188"/>
      <c r="P181" s="188"/>
      <c r="Q181" s="188"/>
      <c r="R181" s="188"/>
      <c r="S181" s="188"/>
      <c r="T181" s="189"/>
      <c r="U181" s="13"/>
      <c r="V181" s="13"/>
      <c r="W181" s="13"/>
      <c r="X181" s="13"/>
      <c r="Y181" s="13"/>
      <c r="Z181" s="13"/>
      <c r="AA181" s="13"/>
      <c r="AB181" s="13"/>
      <c r="AC181" s="13"/>
      <c r="AD181" s="13"/>
      <c r="AE181" s="13"/>
      <c r="AT181" s="183" t="s">
        <v>147</v>
      </c>
      <c r="AU181" s="183" t="s">
        <v>82</v>
      </c>
      <c r="AV181" s="13" t="s">
        <v>82</v>
      </c>
      <c r="AW181" s="13" t="s">
        <v>34</v>
      </c>
      <c r="AX181" s="13" t="s">
        <v>72</v>
      </c>
      <c r="AY181" s="183" t="s">
        <v>135</v>
      </c>
    </row>
    <row r="182" s="13" customFormat="1">
      <c r="A182" s="13"/>
      <c r="B182" s="182"/>
      <c r="C182" s="13"/>
      <c r="D182" s="177" t="s">
        <v>147</v>
      </c>
      <c r="E182" s="183" t="s">
        <v>3</v>
      </c>
      <c r="F182" s="184" t="s">
        <v>178</v>
      </c>
      <c r="G182" s="13"/>
      <c r="H182" s="185">
        <v>20.221</v>
      </c>
      <c r="I182" s="186"/>
      <c r="J182" s="13"/>
      <c r="K182" s="13"/>
      <c r="L182" s="182"/>
      <c r="M182" s="187"/>
      <c r="N182" s="188"/>
      <c r="O182" s="188"/>
      <c r="P182" s="188"/>
      <c r="Q182" s="188"/>
      <c r="R182" s="188"/>
      <c r="S182" s="188"/>
      <c r="T182" s="189"/>
      <c r="U182" s="13"/>
      <c r="V182" s="13"/>
      <c r="W182" s="13"/>
      <c r="X182" s="13"/>
      <c r="Y182" s="13"/>
      <c r="Z182" s="13"/>
      <c r="AA182" s="13"/>
      <c r="AB182" s="13"/>
      <c r="AC182" s="13"/>
      <c r="AD182" s="13"/>
      <c r="AE182" s="13"/>
      <c r="AT182" s="183" t="s">
        <v>147</v>
      </c>
      <c r="AU182" s="183" t="s">
        <v>82</v>
      </c>
      <c r="AV182" s="13" t="s">
        <v>82</v>
      </c>
      <c r="AW182" s="13" t="s">
        <v>34</v>
      </c>
      <c r="AX182" s="13" t="s">
        <v>72</v>
      </c>
      <c r="AY182" s="183" t="s">
        <v>135</v>
      </c>
    </row>
    <row r="183" s="13" customFormat="1">
      <c r="A183" s="13"/>
      <c r="B183" s="182"/>
      <c r="C183" s="13"/>
      <c r="D183" s="177" t="s">
        <v>147</v>
      </c>
      <c r="E183" s="183" t="s">
        <v>3</v>
      </c>
      <c r="F183" s="184" t="s">
        <v>175</v>
      </c>
      <c r="G183" s="13"/>
      <c r="H183" s="185">
        <v>-3.2000000000000002</v>
      </c>
      <c r="I183" s="186"/>
      <c r="J183" s="13"/>
      <c r="K183" s="13"/>
      <c r="L183" s="182"/>
      <c r="M183" s="187"/>
      <c r="N183" s="188"/>
      <c r="O183" s="188"/>
      <c r="P183" s="188"/>
      <c r="Q183" s="188"/>
      <c r="R183" s="188"/>
      <c r="S183" s="188"/>
      <c r="T183" s="189"/>
      <c r="U183" s="13"/>
      <c r="V183" s="13"/>
      <c r="W183" s="13"/>
      <c r="X183" s="13"/>
      <c r="Y183" s="13"/>
      <c r="Z183" s="13"/>
      <c r="AA183" s="13"/>
      <c r="AB183" s="13"/>
      <c r="AC183" s="13"/>
      <c r="AD183" s="13"/>
      <c r="AE183" s="13"/>
      <c r="AT183" s="183" t="s">
        <v>147</v>
      </c>
      <c r="AU183" s="183" t="s">
        <v>82</v>
      </c>
      <c r="AV183" s="13" t="s">
        <v>82</v>
      </c>
      <c r="AW183" s="13" t="s">
        <v>34</v>
      </c>
      <c r="AX183" s="13" t="s">
        <v>72</v>
      </c>
      <c r="AY183" s="183" t="s">
        <v>135</v>
      </c>
    </row>
    <row r="184" s="13" customFormat="1">
      <c r="A184" s="13"/>
      <c r="B184" s="182"/>
      <c r="C184" s="13"/>
      <c r="D184" s="177" t="s">
        <v>147</v>
      </c>
      <c r="E184" s="183" t="s">
        <v>3</v>
      </c>
      <c r="F184" s="184" t="s">
        <v>176</v>
      </c>
      <c r="G184" s="13"/>
      <c r="H184" s="185">
        <v>-2.3999999999999999</v>
      </c>
      <c r="I184" s="186"/>
      <c r="J184" s="13"/>
      <c r="K184" s="13"/>
      <c r="L184" s="182"/>
      <c r="M184" s="187"/>
      <c r="N184" s="188"/>
      <c r="O184" s="188"/>
      <c r="P184" s="188"/>
      <c r="Q184" s="188"/>
      <c r="R184" s="188"/>
      <c r="S184" s="188"/>
      <c r="T184" s="189"/>
      <c r="U184" s="13"/>
      <c r="V184" s="13"/>
      <c r="W184" s="13"/>
      <c r="X184" s="13"/>
      <c r="Y184" s="13"/>
      <c r="Z184" s="13"/>
      <c r="AA184" s="13"/>
      <c r="AB184" s="13"/>
      <c r="AC184" s="13"/>
      <c r="AD184" s="13"/>
      <c r="AE184" s="13"/>
      <c r="AT184" s="183" t="s">
        <v>147</v>
      </c>
      <c r="AU184" s="183" t="s">
        <v>82</v>
      </c>
      <c r="AV184" s="13" t="s">
        <v>82</v>
      </c>
      <c r="AW184" s="13" t="s">
        <v>34</v>
      </c>
      <c r="AX184" s="13" t="s">
        <v>72</v>
      </c>
      <c r="AY184" s="183" t="s">
        <v>135</v>
      </c>
    </row>
    <row r="185" s="14" customFormat="1">
      <c r="A185" s="14"/>
      <c r="B185" s="190"/>
      <c r="C185" s="14"/>
      <c r="D185" s="177" t="s">
        <v>147</v>
      </c>
      <c r="E185" s="191" t="s">
        <v>3</v>
      </c>
      <c r="F185" s="192" t="s">
        <v>167</v>
      </c>
      <c r="G185" s="14"/>
      <c r="H185" s="193">
        <v>128.43900000000002</v>
      </c>
      <c r="I185" s="194"/>
      <c r="J185" s="14"/>
      <c r="K185" s="14"/>
      <c r="L185" s="190"/>
      <c r="M185" s="195"/>
      <c r="N185" s="196"/>
      <c r="O185" s="196"/>
      <c r="P185" s="196"/>
      <c r="Q185" s="196"/>
      <c r="R185" s="196"/>
      <c r="S185" s="196"/>
      <c r="T185" s="197"/>
      <c r="U185" s="14"/>
      <c r="V185" s="14"/>
      <c r="W185" s="14"/>
      <c r="X185" s="14"/>
      <c r="Y185" s="14"/>
      <c r="Z185" s="14"/>
      <c r="AA185" s="14"/>
      <c r="AB185" s="14"/>
      <c r="AC185" s="14"/>
      <c r="AD185" s="14"/>
      <c r="AE185" s="14"/>
      <c r="AT185" s="191" t="s">
        <v>147</v>
      </c>
      <c r="AU185" s="191" t="s">
        <v>82</v>
      </c>
      <c r="AV185" s="14" t="s">
        <v>143</v>
      </c>
      <c r="AW185" s="14" t="s">
        <v>34</v>
      </c>
      <c r="AX185" s="14" t="s">
        <v>80</v>
      </c>
      <c r="AY185" s="191" t="s">
        <v>135</v>
      </c>
    </row>
    <row r="186" s="2" customFormat="1" ht="49.05" customHeight="1">
      <c r="A186" s="37"/>
      <c r="B186" s="163"/>
      <c r="C186" s="164" t="s">
        <v>224</v>
      </c>
      <c r="D186" s="164" t="s">
        <v>138</v>
      </c>
      <c r="E186" s="165" t="s">
        <v>225</v>
      </c>
      <c r="F186" s="166" t="s">
        <v>226</v>
      </c>
      <c r="G186" s="167" t="s">
        <v>159</v>
      </c>
      <c r="H186" s="168">
        <v>128.43899999999999</v>
      </c>
      <c r="I186" s="169"/>
      <c r="J186" s="170">
        <f>ROUND(I186*H186,2)</f>
        <v>0</v>
      </c>
      <c r="K186" s="166" t="s">
        <v>142</v>
      </c>
      <c r="L186" s="38"/>
      <c r="M186" s="171" t="s">
        <v>3</v>
      </c>
      <c r="N186" s="172" t="s">
        <v>43</v>
      </c>
      <c r="O186" s="71"/>
      <c r="P186" s="173">
        <f>O186*H186</f>
        <v>0</v>
      </c>
      <c r="Q186" s="173">
        <v>0.0104</v>
      </c>
      <c r="R186" s="173">
        <f>Q186*H186</f>
        <v>1.3357655999999998</v>
      </c>
      <c r="S186" s="173">
        <v>0</v>
      </c>
      <c r="T186" s="174">
        <f>S186*H186</f>
        <v>0</v>
      </c>
      <c r="U186" s="37"/>
      <c r="V186" s="37"/>
      <c r="W186" s="37"/>
      <c r="X186" s="37"/>
      <c r="Y186" s="37"/>
      <c r="Z186" s="37"/>
      <c r="AA186" s="37"/>
      <c r="AB186" s="37"/>
      <c r="AC186" s="37"/>
      <c r="AD186" s="37"/>
      <c r="AE186" s="37"/>
      <c r="AR186" s="175" t="s">
        <v>143</v>
      </c>
      <c r="AT186" s="175" t="s">
        <v>138</v>
      </c>
      <c r="AU186" s="175" t="s">
        <v>82</v>
      </c>
      <c r="AY186" s="18" t="s">
        <v>135</v>
      </c>
      <c r="BE186" s="176">
        <f>IF(N186="základní",J186,0)</f>
        <v>0</v>
      </c>
      <c r="BF186" s="176">
        <f>IF(N186="snížená",J186,0)</f>
        <v>0</v>
      </c>
      <c r="BG186" s="176">
        <f>IF(N186="zákl. přenesená",J186,0)</f>
        <v>0</v>
      </c>
      <c r="BH186" s="176">
        <f>IF(N186="sníž. přenesená",J186,0)</f>
        <v>0</v>
      </c>
      <c r="BI186" s="176">
        <f>IF(N186="nulová",J186,0)</f>
        <v>0</v>
      </c>
      <c r="BJ186" s="18" t="s">
        <v>80</v>
      </c>
      <c r="BK186" s="176">
        <f>ROUND(I186*H186,2)</f>
        <v>0</v>
      </c>
      <c r="BL186" s="18" t="s">
        <v>143</v>
      </c>
      <c r="BM186" s="175" t="s">
        <v>227</v>
      </c>
    </row>
    <row r="187" s="2" customFormat="1">
      <c r="A187" s="37"/>
      <c r="B187" s="38"/>
      <c r="C187" s="37"/>
      <c r="D187" s="177" t="s">
        <v>145</v>
      </c>
      <c r="E187" s="37"/>
      <c r="F187" s="178" t="s">
        <v>223</v>
      </c>
      <c r="G187" s="37"/>
      <c r="H187" s="37"/>
      <c r="I187" s="179"/>
      <c r="J187" s="37"/>
      <c r="K187" s="37"/>
      <c r="L187" s="38"/>
      <c r="M187" s="180"/>
      <c r="N187" s="181"/>
      <c r="O187" s="71"/>
      <c r="P187" s="71"/>
      <c r="Q187" s="71"/>
      <c r="R187" s="71"/>
      <c r="S187" s="71"/>
      <c r="T187" s="72"/>
      <c r="U187" s="37"/>
      <c r="V187" s="37"/>
      <c r="W187" s="37"/>
      <c r="X187" s="37"/>
      <c r="Y187" s="37"/>
      <c r="Z187" s="37"/>
      <c r="AA187" s="37"/>
      <c r="AB187" s="37"/>
      <c r="AC187" s="37"/>
      <c r="AD187" s="37"/>
      <c r="AE187" s="37"/>
      <c r="AT187" s="18" t="s">
        <v>145</v>
      </c>
      <c r="AU187" s="18" t="s">
        <v>82</v>
      </c>
    </row>
    <row r="188" s="2" customFormat="1" ht="37.8" customHeight="1">
      <c r="A188" s="37"/>
      <c r="B188" s="163"/>
      <c r="C188" s="164" t="s">
        <v>228</v>
      </c>
      <c r="D188" s="164" t="s">
        <v>138</v>
      </c>
      <c r="E188" s="165" t="s">
        <v>229</v>
      </c>
      <c r="F188" s="166" t="s">
        <v>230</v>
      </c>
      <c r="G188" s="167" t="s">
        <v>159</v>
      </c>
      <c r="H188" s="168">
        <v>1</v>
      </c>
      <c r="I188" s="169"/>
      <c r="J188" s="170">
        <f>ROUND(I188*H188,2)</f>
        <v>0</v>
      </c>
      <c r="K188" s="166" t="s">
        <v>142</v>
      </c>
      <c r="L188" s="38"/>
      <c r="M188" s="171" t="s">
        <v>3</v>
      </c>
      <c r="N188" s="172" t="s">
        <v>43</v>
      </c>
      <c r="O188" s="71"/>
      <c r="P188" s="173">
        <f>O188*H188</f>
        <v>0</v>
      </c>
      <c r="Q188" s="173">
        <v>0.00036000000000000002</v>
      </c>
      <c r="R188" s="173">
        <f>Q188*H188</f>
        <v>0.00036000000000000002</v>
      </c>
      <c r="S188" s="173">
        <v>0</v>
      </c>
      <c r="T188" s="174">
        <f>S188*H188</f>
        <v>0</v>
      </c>
      <c r="U188" s="37"/>
      <c r="V188" s="37"/>
      <c r="W188" s="37"/>
      <c r="X188" s="37"/>
      <c r="Y188" s="37"/>
      <c r="Z188" s="37"/>
      <c r="AA188" s="37"/>
      <c r="AB188" s="37"/>
      <c r="AC188" s="37"/>
      <c r="AD188" s="37"/>
      <c r="AE188" s="37"/>
      <c r="AR188" s="175" t="s">
        <v>143</v>
      </c>
      <c r="AT188" s="175" t="s">
        <v>138</v>
      </c>
      <c r="AU188" s="175" t="s">
        <v>82</v>
      </c>
      <c r="AY188" s="18" t="s">
        <v>135</v>
      </c>
      <c r="BE188" s="176">
        <f>IF(N188="základní",J188,0)</f>
        <v>0</v>
      </c>
      <c r="BF188" s="176">
        <f>IF(N188="snížená",J188,0)</f>
        <v>0</v>
      </c>
      <c r="BG188" s="176">
        <f>IF(N188="zákl. přenesená",J188,0)</f>
        <v>0</v>
      </c>
      <c r="BH188" s="176">
        <f>IF(N188="sníž. přenesená",J188,0)</f>
        <v>0</v>
      </c>
      <c r="BI188" s="176">
        <f>IF(N188="nulová",J188,0)</f>
        <v>0</v>
      </c>
      <c r="BJ188" s="18" t="s">
        <v>80</v>
      </c>
      <c r="BK188" s="176">
        <f>ROUND(I188*H188,2)</f>
        <v>0</v>
      </c>
      <c r="BL188" s="18" t="s">
        <v>143</v>
      </c>
      <c r="BM188" s="175" t="s">
        <v>231</v>
      </c>
    </row>
    <row r="189" s="2" customFormat="1">
      <c r="A189" s="37"/>
      <c r="B189" s="38"/>
      <c r="C189" s="37"/>
      <c r="D189" s="177" t="s">
        <v>145</v>
      </c>
      <c r="E189" s="37"/>
      <c r="F189" s="178" t="s">
        <v>232</v>
      </c>
      <c r="G189" s="37"/>
      <c r="H189" s="37"/>
      <c r="I189" s="179"/>
      <c r="J189" s="37"/>
      <c r="K189" s="37"/>
      <c r="L189" s="38"/>
      <c r="M189" s="180"/>
      <c r="N189" s="181"/>
      <c r="O189" s="71"/>
      <c r="P189" s="71"/>
      <c r="Q189" s="71"/>
      <c r="R189" s="71"/>
      <c r="S189" s="71"/>
      <c r="T189" s="72"/>
      <c r="U189" s="37"/>
      <c r="V189" s="37"/>
      <c r="W189" s="37"/>
      <c r="X189" s="37"/>
      <c r="Y189" s="37"/>
      <c r="Z189" s="37"/>
      <c r="AA189" s="37"/>
      <c r="AB189" s="37"/>
      <c r="AC189" s="37"/>
      <c r="AD189" s="37"/>
      <c r="AE189" s="37"/>
      <c r="AT189" s="18" t="s">
        <v>145</v>
      </c>
      <c r="AU189" s="18" t="s">
        <v>82</v>
      </c>
    </row>
    <row r="190" s="13" customFormat="1">
      <c r="A190" s="13"/>
      <c r="B190" s="182"/>
      <c r="C190" s="13"/>
      <c r="D190" s="177" t="s">
        <v>147</v>
      </c>
      <c r="E190" s="183" t="s">
        <v>3</v>
      </c>
      <c r="F190" s="184" t="s">
        <v>233</v>
      </c>
      <c r="G190" s="13"/>
      <c r="H190" s="185">
        <v>1</v>
      </c>
      <c r="I190" s="186"/>
      <c r="J190" s="13"/>
      <c r="K190" s="13"/>
      <c r="L190" s="182"/>
      <c r="M190" s="187"/>
      <c r="N190" s="188"/>
      <c r="O190" s="188"/>
      <c r="P190" s="188"/>
      <c r="Q190" s="188"/>
      <c r="R190" s="188"/>
      <c r="S190" s="188"/>
      <c r="T190" s="189"/>
      <c r="U190" s="13"/>
      <c r="V190" s="13"/>
      <c r="W190" s="13"/>
      <c r="X190" s="13"/>
      <c r="Y190" s="13"/>
      <c r="Z190" s="13"/>
      <c r="AA190" s="13"/>
      <c r="AB190" s="13"/>
      <c r="AC190" s="13"/>
      <c r="AD190" s="13"/>
      <c r="AE190" s="13"/>
      <c r="AT190" s="183" t="s">
        <v>147</v>
      </c>
      <c r="AU190" s="183" t="s">
        <v>82</v>
      </c>
      <c r="AV190" s="13" t="s">
        <v>82</v>
      </c>
      <c r="AW190" s="13" t="s">
        <v>34</v>
      </c>
      <c r="AX190" s="13" t="s">
        <v>80</v>
      </c>
      <c r="AY190" s="183" t="s">
        <v>135</v>
      </c>
    </row>
    <row r="191" s="2" customFormat="1" ht="37.8" customHeight="1">
      <c r="A191" s="37"/>
      <c r="B191" s="163"/>
      <c r="C191" s="164" t="s">
        <v>234</v>
      </c>
      <c r="D191" s="164" t="s">
        <v>138</v>
      </c>
      <c r="E191" s="165" t="s">
        <v>235</v>
      </c>
      <c r="F191" s="166" t="s">
        <v>236</v>
      </c>
      <c r="G191" s="167" t="s">
        <v>159</v>
      </c>
      <c r="H191" s="168">
        <v>50</v>
      </c>
      <c r="I191" s="169"/>
      <c r="J191" s="170">
        <f>ROUND(I191*H191,2)</f>
        <v>0</v>
      </c>
      <c r="K191" s="166" t="s">
        <v>142</v>
      </c>
      <c r="L191" s="38"/>
      <c r="M191" s="171" t="s">
        <v>3</v>
      </c>
      <c r="N191" s="172" t="s">
        <v>43</v>
      </c>
      <c r="O191" s="71"/>
      <c r="P191" s="173">
        <f>O191*H191</f>
        <v>0</v>
      </c>
      <c r="Q191" s="173">
        <v>0</v>
      </c>
      <c r="R191" s="173">
        <f>Q191*H191</f>
        <v>0</v>
      </c>
      <c r="S191" s="173">
        <v>0</v>
      </c>
      <c r="T191" s="174">
        <f>S191*H191</f>
        <v>0</v>
      </c>
      <c r="U191" s="37"/>
      <c r="V191" s="37"/>
      <c r="W191" s="37"/>
      <c r="X191" s="37"/>
      <c r="Y191" s="37"/>
      <c r="Z191" s="37"/>
      <c r="AA191" s="37"/>
      <c r="AB191" s="37"/>
      <c r="AC191" s="37"/>
      <c r="AD191" s="37"/>
      <c r="AE191" s="37"/>
      <c r="AR191" s="175" t="s">
        <v>143</v>
      </c>
      <c r="AT191" s="175" t="s">
        <v>138</v>
      </c>
      <c r="AU191" s="175" t="s">
        <v>82</v>
      </c>
      <c r="AY191" s="18" t="s">
        <v>135</v>
      </c>
      <c r="BE191" s="176">
        <f>IF(N191="základní",J191,0)</f>
        <v>0</v>
      </c>
      <c r="BF191" s="176">
        <f>IF(N191="snížená",J191,0)</f>
        <v>0</v>
      </c>
      <c r="BG191" s="176">
        <f>IF(N191="zákl. přenesená",J191,0)</f>
        <v>0</v>
      </c>
      <c r="BH191" s="176">
        <f>IF(N191="sníž. přenesená",J191,0)</f>
        <v>0</v>
      </c>
      <c r="BI191" s="176">
        <f>IF(N191="nulová",J191,0)</f>
        <v>0</v>
      </c>
      <c r="BJ191" s="18" t="s">
        <v>80</v>
      </c>
      <c r="BK191" s="176">
        <f>ROUND(I191*H191,2)</f>
        <v>0</v>
      </c>
      <c r="BL191" s="18" t="s">
        <v>143</v>
      </c>
      <c r="BM191" s="175" t="s">
        <v>237</v>
      </c>
    </row>
    <row r="192" s="2" customFormat="1">
      <c r="A192" s="37"/>
      <c r="B192" s="38"/>
      <c r="C192" s="37"/>
      <c r="D192" s="177" t="s">
        <v>145</v>
      </c>
      <c r="E192" s="37"/>
      <c r="F192" s="178" t="s">
        <v>238</v>
      </c>
      <c r="G192" s="37"/>
      <c r="H192" s="37"/>
      <c r="I192" s="179"/>
      <c r="J192" s="37"/>
      <c r="K192" s="37"/>
      <c r="L192" s="38"/>
      <c r="M192" s="180"/>
      <c r="N192" s="181"/>
      <c r="O192" s="71"/>
      <c r="P192" s="71"/>
      <c r="Q192" s="71"/>
      <c r="R192" s="71"/>
      <c r="S192" s="71"/>
      <c r="T192" s="72"/>
      <c r="U192" s="37"/>
      <c r="V192" s="37"/>
      <c r="W192" s="37"/>
      <c r="X192" s="37"/>
      <c r="Y192" s="37"/>
      <c r="Z192" s="37"/>
      <c r="AA192" s="37"/>
      <c r="AB192" s="37"/>
      <c r="AC192" s="37"/>
      <c r="AD192" s="37"/>
      <c r="AE192" s="37"/>
      <c r="AT192" s="18" t="s">
        <v>145</v>
      </c>
      <c r="AU192" s="18" t="s">
        <v>82</v>
      </c>
    </row>
    <row r="193" s="13" customFormat="1">
      <c r="A193" s="13"/>
      <c r="B193" s="182"/>
      <c r="C193" s="13"/>
      <c r="D193" s="177" t="s">
        <v>147</v>
      </c>
      <c r="E193" s="183" t="s">
        <v>3</v>
      </c>
      <c r="F193" s="184" t="s">
        <v>239</v>
      </c>
      <c r="G193" s="13"/>
      <c r="H193" s="185">
        <v>50</v>
      </c>
      <c r="I193" s="186"/>
      <c r="J193" s="13"/>
      <c r="K193" s="13"/>
      <c r="L193" s="182"/>
      <c r="M193" s="187"/>
      <c r="N193" s="188"/>
      <c r="O193" s="188"/>
      <c r="P193" s="188"/>
      <c r="Q193" s="188"/>
      <c r="R193" s="188"/>
      <c r="S193" s="188"/>
      <c r="T193" s="189"/>
      <c r="U193" s="13"/>
      <c r="V193" s="13"/>
      <c r="W193" s="13"/>
      <c r="X193" s="13"/>
      <c r="Y193" s="13"/>
      <c r="Z193" s="13"/>
      <c r="AA193" s="13"/>
      <c r="AB193" s="13"/>
      <c r="AC193" s="13"/>
      <c r="AD193" s="13"/>
      <c r="AE193" s="13"/>
      <c r="AT193" s="183" t="s">
        <v>147</v>
      </c>
      <c r="AU193" s="183" t="s">
        <v>82</v>
      </c>
      <c r="AV193" s="13" t="s">
        <v>82</v>
      </c>
      <c r="AW193" s="13" t="s">
        <v>34</v>
      </c>
      <c r="AX193" s="13" t="s">
        <v>80</v>
      </c>
      <c r="AY193" s="183" t="s">
        <v>135</v>
      </c>
    </row>
    <row r="194" s="2" customFormat="1" ht="24.15" customHeight="1">
      <c r="A194" s="37"/>
      <c r="B194" s="163"/>
      <c r="C194" s="164" t="s">
        <v>9</v>
      </c>
      <c r="D194" s="164" t="s">
        <v>138</v>
      </c>
      <c r="E194" s="165" t="s">
        <v>240</v>
      </c>
      <c r="F194" s="166" t="s">
        <v>241</v>
      </c>
      <c r="G194" s="167" t="s">
        <v>242</v>
      </c>
      <c r="H194" s="168">
        <v>9.1999999999999993</v>
      </c>
      <c r="I194" s="169"/>
      <c r="J194" s="170">
        <f>ROUND(I194*H194,2)</f>
        <v>0</v>
      </c>
      <c r="K194" s="166" t="s">
        <v>142</v>
      </c>
      <c r="L194" s="38"/>
      <c r="M194" s="171" t="s">
        <v>3</v>
      </c>
      <c r="N194" s="172" t="s">
        <v>43</v>
      </c>
      <c r="O194" s="71"/>
      <c r="P194" s="173">
        <f>O194*H194</f>
        <v>0</v>
      </c>
      <c r="Q194" s="173">
        <v>0.0015</v>
      </c>
      <c r="R194" s="173">
        <f>Q194*H194</f>
        <v>0.0138</v>
      </c>
      <c r="S194" s="173">
        <v>0</v>
      </c>
      <c r="T194" s="174">
        <f>S194*H194</f>
        <v>0</v>
      </c>
      <c r="U194" s="37"/>
      <c r="V194" s="37"/>
      <c r="W194" s="37"/>
      <c r="X194" s="37"/>
      <c r="Y194" s="37"/>
      <c r="Z194" s="37"/>
      <c r="AA194" s="37"/>
      <c r="AB194" s="37"/>
      <c r="AC194" s="37"/>
      <c r="AD194" s="37"/>
      <c r="AE194" s="37"/>
      <c r="AR194" s="175" t="s">
        <v>143</v>
      </c>
      <c r="AT194" s="175" t="s">
        <v>138</v>
      </c>
      <c r="AU194" s="175" t="s">
        <v>82</v>
      </c>
      <c r="AY194" s="18" t="s">
        <v>135</v>
      </c>
      <c r="BE194" s="176">
        <f>IF(N194="základní",J194,0)</f>
        <v>0</v>
      </c>
      <c r="BF194" s="176">
        <f>IF(N194="snížená",J194,0)</f>
        <v>0</v>
      </c>
      <c r="BG194" s="176">
        <f>IF(N194="zákl. přenesená",J194,0)</f>
        <v>0</v>
      </c>
      <c r="BH194" s="176">
        <f>IF(N194="sníž. přenesená",J194,0)</f>
        <v>0</v>
      </c>
      <c r="BI194" s="176">
        <f>IF(N194="nulová",J194,0)</f>
        <v>0</v>
      </c>
      <c r="BJ194" s="18" t="s">
        <v>80</v>
      </c>
      <c r="BK194" s="176">
        <f>ROUND(I194*H194,2)</f>
        <v>0</v>
      </c>
      <c r="BL194" s="18" t="s">
        <v>143</v>
      </c>
      <c r="BM194" s="175" t="s">
        <v>243</v>
      </c>
    </row>
    <row r="195" s="2" customFormat="1">
      <c r="A195" s="37"/>
      <c r="B195" s="38"/>
      <c r="C195" s="37"/>
      <c r="D195" s="177" t="s">
        <v>145</v>
      </c>
      <c r="E195" s="37"/>
      <c r="F195" s="178" t="s">
        <v>244</v>
      </c>
      <c r="G195" s="37"/>
      <c r="H195" s="37"/>
      <c r="I195" s="179"/>
      <c r="J195" s="37"/>
      <c r="K195" s="37"/>
      <c r="L195" s="38"/>
      <c r="M195" s="180"/>
      <c r="N195" s="181"/>
      <c r="O195" s="71"/>
      <c r="P195" s="71"/>
      <c r="Q195" s="71"/>
      <c r="R195" s="71"/>
      <c r="S195" s="71"/>
      <c r="T195" s="72"/>
      <c r="U195" s="37"/>
      <c r="V195" s="37"/>
      <c r="W195" s="37"/>
      <c r="X195" s="37"/>
      <c r="Y195" s="37"/>
      <c r="Z195" s="37"/>
      <c r="AA195" s="37"/>
      <c r="AB195" s="37"/>
      <c r="AC195" s="37"/>
      <c r="AD195" s="37"/>
      <c r="AE195" s="37"/>
      <c r="AT195" s="18" t="s">
        <v>145</v>
      </c>
      <c r="AU195" s="18" t="s">
        <v>82</v>
      </c>
    </row>
    <row r="196" s="13" customFormat="1">
      <c r="A196" s="13"/>
      <c r="B196" s="182"/>
      <c r="C196" s="13"/>
      <c r="D196" s="177" t="s">
        <v>147</v>
      </c>
      <c r="E196" s="183" t="s">
        <v>3</v>
      </c>
      <c r="F196" s="184" t="s">
        <v>245</v>
      </c>
      <c r="G196" s="13"/>
      <c r="H196" s="185">
        <v>9.1999999999999993</v>
      </c>
      <c r="I196" s="186"/>
      <c r="J196" s="13"/>
      <c r="K196" s="13"/>
      <c r="L196" s="182"/>
      <c r="M196" s="187"/>
      <c r="N196" s="188"/>
      <c r="O196" s="188"/>
      <c r="P196" s="188"/>
      <c r="Q196" s="188"/>
      <c r="R196" s="188"/>
      <c r="S196" s="188"/>
      <c r="T196" s="189"/>
      <c r="U196" s="13"/>
      <c r="V196" s="13"/>
      <c r="W196" s="13"/>
      <c r="X196" s="13"/>
      <c r="Y196" s="13"/>
      <c r="Z196" s="13"/>
      <c r="AA196" s="13"/>
      <c r="AB196" s="13"/>
      <c r="AC196" s="13"/>
      <c r="AD196" s="13"/>
      <c r="AE196" s="13"/>
      <c r="AT196" s="183" t="s">
        <v>147</v>
      </c>
      <c r="AU196" s="183" t="s">
        <v>82</v>
      </c>
      <c r="AV196" s="13" t="s">
        <v>82</v>
      </c>
      <c r="AW196" s="13" t="s">
        <v>34</v>
      </c>
      <c r="AX196" s="13" t="s">
        <v>80</v>
      </c>
      <c r="AY196" s="183" t="s">
        <v>135</v>
      </c>
    </row>
    <row r="197" s="2" customFormat="1" ht="37.8" customHeight="1">
      <c r="A197" s="37"/>
      <c r="B197" s="163"/>
      <c r="C197" s="164" t="s">
        <v>246</v>
      </c>
      <c r="D197" s="164" t="s">
        <v>138</v>
      </c>
      <c r="E197" s="165" t="s">
        <v>247</v>
      </c>
      <c r="F197" s="166" t="s">
        <v>248</v>
      </c>
      <c r="G197" s="167" t="s">
        <v>159</v>
      </c>
      <c r="H197" s="168">
        <v>101.09999999999999</v>
      </c>
      <c r="I197" s="169"/>
      <c r="J197" s="170">
        <f>ROUND(I197*H197,2)</f>
        <v>0</v>
      </c>
      <c r="K197" s="166" t="s">
        <v>142</v>
      </c>
      <c r="L197" s="38"/>
      <c r="M197" s="171" t="s">
        <v>3</v>
      </c>
      <c r="N197" s="172" t="s">
        <v>43</v>
      </c>
      <c r="O197" s="71"/>
      <c r="P197" s="173">
        <f>O197*H197</f>
        <v>0</v>
      </c>
      <c r="Q197" s="173">
        <v>0.017639999999999999</v>
      </c>
      <c r="R197" s="173">
        <f>Q197*H197</f>
        <v>1.7834039999999998</v>
      </c>
      <c r="S197" s="173">
        <v>0.02</v>
      </c>
      <c r="T197" s="174">
        <f>S197*H197</f>
        <v>2.0219999999999998</v>
      </c>
      <c r="U197" s="37"/>
      <c r="V197" s="37"/>
      <c r="W197" s="37"/>
      <c r="X197" s="37"/>
      <c r="Y197" s="37"/>
      <c r="Z197" s="37"/>
      <c r="AA197" s="37"/>
      <c r="AB197" s="37"/>
      <c r="AC197" s="37"/>
      <c r="AD197" s="37"/>
      <c r="AE197" s="37"/>
      <c r="AR197" s="175" t="s">
        <v>143</v>
      </c>
      <c r="AT197" s="175" t="s">
        <v>138</v>
      </c>
      <c r="AU197" s="175" t="s">
        <v>82</v>
      </c>
      <c r="AY197" s="18" t="s">
        <v>135</v>
      </c>
      <c r="BE197" s="176">
        <f>IF(N197="základní",J197,0)</f>
        <v>0</v>
      </c>
      <c r="BF197" s="176">
        <f>IF(N197="snížená",J197,0)</f>
        <v>0</v>
      </c>
      <c r="BG197" s="176">
        <f>IF(N197="zákl. přenesená",J197,0)</f>
        <v>0</v>
      </c>
      <c r="BH197" s="176">
        <f>IF(N197="sníž. přenesená",J197,0)</f>
        <v>0</v>
      </c>
      <c r="BI197" s="176">
        <f>IF(N197="nulová",J197,0)</f>
        <v>0</v>
      </c>
      <c r="BJ197" s="18" t="s">
        <v>80</v>
      </c>
      <c r="BK197" s="176">
        <f>ROUND(I197*H197,2)</f>
        <v>0</v>
      </c>
      <c r="BL197" s="18" t="s">
        <v>143</v>
      </c>
      <c r="BM197" s="175" t="s">
        <v>249</v>
      </c>
    </row>
    <row r="198" s="2" customFormat="1">
      <c r="A198" s="37"/>
      <c r="B198" s="38"/>
      <c r="C198" s="37"/>
      <c r="D198" s="177" t="s">
        <v>145</v>
      </c>
      <c r="E198" s="37"/>
      <c r="F198" s="178" t="s">
        <v>250</v>
      </c>
      <c r="G198" s="37"/>
      <c r="H198" s="37"/>
      <c r="I198" s="179"/>
      <c r="J198" s="37"/>
      <c r="K198" s="37"/>
      <c r="L198" s="38"/>
      <c r="M198" s="180"/>
      <c r="N198" s="181"/>
      <c r="O198" s="71"/>
      <c r="P198" s="71"/>
      <c r="Q198" s="71"/>
      <c r="R198" s="71"/>
      <c r="S198" s="71"/>
      <c r="T198" s="72"/>
      <c r="U198" s="37"/>
      <c r="V198" s="37"/>
      <c r="W198" s="37"/>
      <c r="X198" s="37"/>
      <c r="Y198" s="37"/>
      <c r="Z198" s="37"/>
      <c r="AA198" s="37"/>
      <c r="AB198" s="37"/>
      <c r="AC198" s="37"/>
      <c r="AD198" s="37"/>
      <c r="AE198" s="37"/>
      <c r="AT198" s="18" t="s">
        <v>145</v>
      </c>
      <c r="AU198" s="18" t="s">
        <v>82</v>
      </c>
    </row>
    <row r="199" s="13" customFormat="1">
      <c r="A199" s="13"/>
      <c r="B199" s="182"/>
      <c r="C199" s="13"/>
      <c r="D199" s="177" t="s">
        <v>147</v>
      </c>
      <c r="E199" s="183" t="s">
        <v>3</v>
      </c>
      <c r="F199" s="184" t="s">
        <v>251</v>
      </c>
      <c r="G199" s="13"/>
      <c r="H199" s="185">
        <v>101.09999999999999</v>
      </c>
      <c r="I199" s="186"/>
      <c r="J199" s="13"/>
      <c r="K199" s="13"/>
      <c r="L199" s="182"/>
      <c r="M199" s="187"/>
      <c r="N199" s="188"/>
      <c r="O199" s="188"/>
      <c r="P199" s="188"/>
      <c r="Q199" s="188"/>
      <c r="R199" s="188"/>
      <c r="S199" s="188"/>
      <c r="T199" s="189"/>
      <c r="U199" s="13"/>
      <c r="V199" s="13"/>
      <c r="W199" s="13"/>
      <c r="X199" s="13"/>
      <c r="Y199" s="13"/>
      <c r="Z199" s="13"/>
      <c r="AA199" s="13"/>
      <c r="AB199" s="13"/>
      <c r="AC199" s="13"/>
      <c r="AD199" s="13"/>
      <c r="AE199" s="13"/>
      <c r="AT199" s="183" t="s">
        <v>147</v>
      </c>
      <c r="AU199" s="183" t="s">
        <v>82</v>
      </c>
      <c r="AV199" s="13" t="s">
        <v>82</v>
      </c>
      <c r="AW199" s="13" t="s">
        <v>34</v>
      </c>
      <c r="AX199" s="13" t="s">
        <v>80</v>
      </c>
      <c r="AY199" s="183" t="s">
        <v>135</v>
      </c>
    </row>
    <row r="200" s="2" customFormat="1" ht="24.15" customHeight="1">
      <c r="A200" s="37"/>
      <c r="B200" s="163"/>
      <c r="C200" s="164" t="s">
        <v>252</v>
      </c>
      <c r="D200" s="164" t="s">
        <v>138</v>
      </c>
      <c r="E200" s="165" t="s">
        <v>253</v>
      </c>
      <c r="F200" s="166" t="s">
        <v>254</v>
      </c>
      <c r="G200" s="167" t="s">
        <v>141</v>
      </c>
      <c r="H200" s="168">
        <v>0.38</v>
      </c>
      <c r="I200" s="169"/>
      <c r="J200" s="170">
        <f>ROUND(I200*H200,2)</f>
        <v>0</v>
      </c>
      <c r="K200" s="166" t="s">
        <v>142</v>
      </c>
      <c r="L200" s="38"/>
      <c r="M200" s="171" t="s">
        <v>3</v>
      </c>
      <c r="N200" s="172" t="s">
        <v>43</v>
      </c>
      <c r="O200" s="71"/>
      <c r="P200" s="173">
        <f>O200*H200</f>
        <v>0</v>
      </c>
      <c r="Q200" s="173">
        <v>2.2563399999999998</v>
      </c>
      <c r="R200" s="173">
        <f>Q200*H200</f>
        <v>0.85740919999999998</v>
      </c>
      <c r="S200" s="173">
        <v>0</v>
      </c>
      <c r="T200" s="174">
        <f>S200*H200</f>
        <v>0</v>
      </c>
      <c r="U200" s="37"/>
      <c r="V200" s="37"/>
      <c r="W200" s="37"/>
      <c r="X200" s="37"/>
      <c r="Y200" s="37"/>
      <c r="Z200" s="37"/>
      <c r="AA200" s="37"/>
      <c r="AB200" s="37"/>
      <c r="AC200" s="37"/>
      <c r="AD200" s="37"/>
      <c r="AE200" s="37"/>
      <c r="AR200" s="175" t="s">
        <v>143</v>
      </c>
      <c r="AT200" s="175" t="s">
        <v>138</v>
      </c>
      <c r="AU200" s="175" t="s">
        <v>82</v>
      </c>
      <c r="AY200" s="18" t="s">
        <v>135</v>
      </c>
      <c r="BE200" s="176">
        <f>IF(N200="základní",J200,0)</f>
        <v>0</v>
      </c>
      <c r="BF200" s="176">
        <f>IF(N200="snížená",J200,0)</f>
        <v>0</v>
      </c>
      <c r="BG200" s="176">
        <f>IF(N200="zákl. přenesená",J200,0)</f>
        <v>0</v>
      </c>
      <c r="BH200" s="176">
        <f>IF(N200="sníž. přenesená",J200,0)</f>
        <v>0</v>
      </c>
      <c r="BI200" s="176">
        <f>IF(N200="nulová",J200,0)</f>
        <v>0</v>
      </c>
      <c r="BJ200" s="18" t="s">
        <v>80</v>
      </c>
      <c r="BK200" s="176">
        <f>ROUND(I200*H200,2)</f>
        <v>0</v>
      </c>
      <c r="BL200" s="18" t="s">
        <v>143</v>
      </c>
      <c r="BM200" s="175" t="s">
        <v>255</v>
      </c>
    </row>
    <row r="201" s="2" customFormat="1">
      <c r="A201" s="37"/>
      <c r="B201" s="38"/>
      <c r="C201" s="37"/>
      <c r="D201" s="177" t="s">
        <v>145</v>
      </c>
      <c r="E201" s="37"/>
      <c r="F201" s="178" t="s">
        <v>256</v>
      </c>
      <c r="G201" s="37"/>
      <c r="H201" s="37"/>
      <c r="I201" s="179"/>
      <c r="J201" s="37"/>
      <c r="K201" s="37"/>
      <c r="L201" s="38"/>
      <c r="M201" s="180"/>
      <c r="N201" s="181"/>
      <c r="O201" s="71"/>
      <c r="P201" s="71"/>
      <c r="Q201" s="71"/>
      <c r="R201" s="71"/>
      <c r="S201" s="71"/>
      <c r="T201" s="72"/>
      <c r="U201" s="37"/>
      <c r="V201" s="37"/>
      <c r="W201" s="37"/>
      <c r="X201" s="37"/>
      <c r="Y201" s="37"/>
      <c r="Z201" s="37"/>
      <c r="AA201" s="37"/>
      <c r="AB201" s="37"/>
      <c r="AC201" s="37"/>
      <c r="AD201" s="37"/>
      <c r="AE201" s="37"/>
      <c r="AT201" s="18" t="s">
        <v>145</v>
      </c>
      <c r="AU201" s="18" t="s">
        <v>82</v>
      </c>
    </row>
    <row r="202" s="13" customFormat="1">
      <c r="A202" s="13"/>
      <c r="B202" s="182"/>
      <c r="C202" s="13"/>
      <c r="D202" s="177" t="s">
        <v>147</v>
      </c>
      <c r="E202" s="183" t="s">
        <v>3</v>
      </c>
      <c r="F202" s="184" t="s">
        <v>257</v>
      </c>
      <c r="G202" s="13"/>
      <c r="H202" s="185">
        <v>0.38</v>
      </c>
      <c r="I202" s="186"/>
      <c r="J202" s="13"/>
      <c r="K202" s="13"/>
      <c r="L202" s="182"/>
      <c r="M202" s="187"/>
      <c r="N202" s="188"/>
      <c r="O202" s="188"/>
      <c r="P202" s="188"/>
      <c r="Q202" s="188"/>
      <c r="R202" s="188"/>
      <c r="S202" s="188"/>
      <c r="T202" s="189"/>
      <c r="U202" s="13"/>
      <c r="V202" s="13"/>
      <c r="W202" s="13"/>
      <c r="X202" s="13"/>
      <c r="Y202" s="13"/>
      <c r="Z202" s="13"/>
      <c r="AA202" s="13"/>
      <c r="AB202" s="13"/>
      <c r="AC202" s="13"/>
      <c r="AD202" s="13"/>
      <c r="AE202" s="13"/>
      <c r="AT202" s="183" t="s">
        <v>147</v>
      </c>
      <c r="AU202" s="183" t="s">
        <v>82</v>
      </c>
      <c r="AV202" s="13" t="s">
        <v>82</v>
      </c>
      <c r="AW202" s="13" t="s">
        <v>34</v>
      </c>
      <c r="AX202" s="13" t="s">
        <v>80</v>
      </c>
      <c r="AY202" s="183" t="s">
        <v>135</v>
      </c>
    </row>
    <row r="203" s="2" customFormat="1" ht="24.15" customHeight="1">
      <c r="A203" s="37"/>
      <c r="B203" s="163"/>
      <c r="C203" s="164" t="s">
        <v>258</v>
      </c>
      <c r="D203" s="164" t="s">
        <v>138</v>
      </c>
      <c r="E203" s="165" t="s">
        <v>259</v>
      </c>
      <c r="F203" s="166" t="s">
        <v>260</v>
      </c>
      <c r="G203" s="167" t="s">
        <v>141</v>
      </c>
      <c r="H203" s="168">
        <v>0.53200000000000003</v>
      </c>
      <c r="I203" s="169"/>
      <c r="J203" s="170">
        <f>ROUND(I203*H203,2)</f>
        <v>0</v>
      </c>
      <c r="K203" s="166" t="s">
        <v>142</v>
      </c>
      <c r="L203" s="38"/>
      <c r="M203" s="171" t="s">
        <v>3</v>
      </c>
      <c r="N203" s="172" t="s">
        <v>43</v>
      </c>
      <c r="O203" s="71"/>
      <c r="P203" s="173">
        <f>O203*H203</f>
        <v>0</v>
      </c>
      <c r="Q203" s="173">
        <v>2.45329</v>
      </c>
      <c r="R203" s="173">
        <f>Q203*H203</f>
        <v>1.3051502800000001</v>
      </c>
      <c r="S203" s="173">
        <v>0</v>
      </c>
      <c r="T203" s="174">
        <f>S203*H203</f>
        <v>0</v>
      </c>
      <c r="U203" s="37"/>
      <c r="V203" s="37"/>
      <c r="W203" s="37"/>
      <c r="X203" s="37"/>
      <c r="Y203" s="37"/>
      <c r="Z203" s="37"/>
      <c r="AA203" s="37"/>
      <c r="AB203" s="37"/>
      <c r="AC203" s="37"/>
      <c r="AD203" s="37"/>
      <c r="AE203" s="37"/>
      <c r="AR203" s="175" t="s">
        <v>143</v>
      </c>
      <c r="AT203" s="175" t="s">
        <v>138</v>
      </c>
      <c r="AU203" s="175" t="s">
        <v>82</v>
      </c>
      <c r="AY203" s="18" t="s">
        <v>135</v>
      </c>
      <c r="BE203" s="176">
        <f>IF(N203="základní",J203,0)</f>
        <v>0</v>
      </c>
      <c r="BF203" s="176">
        <f>IF(N203="snížená",J203,0)</f>
        <v>0</v>
      </c>
      <c r="BG203" s="176">
        <f>IF(N203="zákl. přenesená",J203,0)</f>
        <v>0</v>
      </c>
      <c r="BH203" s="176">
        <f>IF(N203="sníž. přenesená",J203,0)</f>
        <v>0</v>
      </c>
      <c r="BI203" s="176">
        <f>IF(N203="nulová",J203,0)</f>
        <v>0</v>
      </c>
      <c r="BJ203" s="18" t="s">
        <v>80</v>
      </c>
      <c r="BK203" s="176">
        <f>ROUND(I203*H203,2)</f>
        <v>0</v>
      </c>
      <c r="BL203" s="18" t="s">
        <v>143</v>
      </c>
      <c r="BM203" s="175" t="s">
        <v>261</v>
      </c>
    </row>
    <row r="204" s="2" customFormat="1">
      <c r="A204" s="37"/>
      <c r="B204" s="38"/>
      <c r="C204" s="37"/>
      <c r="D204" s="177" t="s">
        <v>145</v>
      </c>
      <c r="E204" s="37"/>
      <c r="F204" s="178" t="s">
        <v>256</v>
      </c>
      <c r="G204" s="37"/>
      <c r="H204" s="37"/>
      <c r="I204" s="179"/>
      <c r="J204" s="37"/>
      <c r="K204" s="37"/>
      <c r="L204" s="38"/>
      <c r="M204" s="180"/>
      <c r="N204" s="181"/>
      <c r="O204" s="71"/>
      <c r="P204" s="71"/>
      <c r="Q204" s="71"/>
      <c r="R204" s="71"/>
      <c r="S204" s="71"/>
      <c r="T204" s="72"/>
      <c r="U204" s="37"/>
      <c r="V204" s="37"/>
      <c r="W204" s="37"/>
      <c r="X204" s="37"/>
      <c r="Y204" s="37"/>
      <c r="Z204" s="37"/>
      <c r="AA204" s="37"/>
      <c r="AB204" s="37"/>
      <c r="AC204" s="37"/>
      <c r="AD204" s="37"/>
      <c r="AE204" s="37"/>
      <c r="AT204" s="18" t="s">
        <v>145</v>
      </c>
      <c r="AU204" s="18" t="s">
        <v>82</v>
      </c>
    </row>
    <row r="205" s="13" customFormat="1">
      <c r="A205" s="13"/>
      <c r="B205" s="182"/>
      <c r="C205" s="13"/>
      <c r="D205" s="177" t="s">
        <v>147</v>
      </c>
      <c r="E205" s="183" t="s">
        <v>3</v>
      </c>
      <c r="F205" s="184" t="s">
        <v>262</v>
      </c>
      <c r="G205" s="13"/>
      <c r="H205" s="185">
        <v>0.53200000000000003</v>
      </c>
      <c r="I205" s="186"/>
      <c r="J205" s="13"/>
      <c r="K205" s="13"/>
      <c r="L205" s="182"/>
      <c r="M205" s="187"/>
      <c r="N205" s="188"/>
      <c r="O205" s="188"/>
      <c r="P205" s="188"/>
      <c r="Q205" s="188"/>
      <c r="R205" s="188"/>
      <c r="S205" s="188"/>
      <c r="T205" s="189"/>
      <c r="U205" s="13"/>
      <c r="V205" s="13"/>
      <c r="W205" s="13"/>
      <c r="X205" s="13"/>
      <c r="Y205" s="13"/>
      <c r="Z205" s="13"/>
      <c r="AA205" s="13"/>
      <c r="AB205" s="13"/>
      <c r="AC205" s="13"/>
      <c r="AD205" s="13"/>
      <c r="AE205" s="13"/>
      <c r="AT205" s="183" t="s">
        <v>147</v>
      </c>
      <c r="AU205" s="183" t="s">
        <v>82</v>
      </c>
      <c r="AV205" s="13" t="s">
        <v>82</v>
      </c>
      <c r="AW205" s="13" t="s">
        <v>34</v>
      </c>
      <c r="AX205" s="13" t="s">
        <v>80</v>
      </c>
      <c r="AY205" s="183" t="s">
        <v>135</v>
      </c>
    </row>
    <row r="206" s="2" customFormat="1" ht="24.15" customHeight="1">
      <c r="A206" s="37"/>
      <c r="B206" s="163"/>
      <c r="C206" s="164" t="s">
        <v>263</v>
      </c>
      <c r="D206" s="164" t="s">
        <v>138</v>
      </c>
      <c r="E206" s="165" t="s">
        <v>264</v>
      </c>
      <c r="F206" s="166" t="s">
        <v>265</v>
      </c>
      <c r="G206" s="167" t="s">
        <v>141</v>
      </c>
      <c r="H206" s="168">
        <v>0.53200000000000003</v>
      </c>
      <c r="I206" s="169"/>
      <c r="J206" s="170">
        <f>ROUND(I206*H206,2)</f>
        <v>0</v>
      </c>
      <c r="K206" s="166" t="s">
        <v>142</v>
      </c>
      <c r="L206" s="38"/>
      <c r="M206" s="171" t="s">
        <v>3</v>
      </c>
      <c r="N206" s="172" t="s">
        <v>43</v>
      </c>
      <c r="O206" s="71"/>
      <c r="P206" s="173">
        <f>O206*H206</f>
        <v>0</v>
      </c>
      <c r="Q206" s="173">
        <v>0</v>
      </c>
      <c r="R206" s="173">
        <f>Q206*H206</f>
        <v>0</v>
      </c>
      <c r="S206" s="173">
        <v>0</v>
      </c>
      <c r="T206" s="174">
        <f>S206*H206</f>
        <v>0</v>
      </c>
      <c r="U206" s="37"/>
      <c r="V206" s="37"/>
      <c r="W206" s="37"/>
      <c r="X206" s="37"/>
      <c r="Y206" s="37"/>
      <c r="Z206" s="37"/>
      <c r="AA206" s="37"/>
      <c r="AB206" s="37"/>
      <c r="AC206" s="37"/>
      <c r="AD206" s="37"/>
      <c r="AE206" s="37"/>
      <c r="AR206" s="175" t="s">
        <v>143</v>
      </c>
      <c r="AT206" s="175" t="s">
        <v>138</v>
      </c>
      <c r="AU206" s="175" t="s">
        <v>82</v>
      </c>
      <c r="AY206" s="18" t="s">
        <v>135</v>
      </c>
      <c r="BE206" s="176">
        <f>IF(N206="základní",J206,0)</f>
        <v>0</v>
      </c>
      <c r="BF206" s="176">
        <f>IF(N206="snížená",J206,0)</f>
        <v>0</v>
      </c>
      <c r="BG206" s="176">
        <f>IF(N206="zákl. přenesená",J206,0)</f>
        <v>0</v>
      </c>
      <c r="BH206" s="176">
        <f>IF(N206="sníž. přenesená",J206,0)</f>
        <v>0</v>
      </c>
      <c r="BI206" s="176">
        <f>IF(N206="nulová",J206,0)</f>
        <v>0</v>
      </c>
      <c r="BJ206" s="18" t="s">
        <v>80</v>
      </c>
      <c r="BK206" s="176">
        <f>ROUND(I206*H206,2)</f>
        <v>0</v>
      </c>
      <c r="BL206" s="18" t="s">
        <v>143</v>
      </c>
      <c r="BM206" s="175" t="s">
        <v>266</v>
      </c>
    </row>
    <row r="207" s="2" customFormat="1">
      <c r="A207" s="37"/>
      <c r="B207" s="38"/>
      <c r="C207" s="37"/>
      <c r="D207" s="177" t="s">
        <v>145</v>
      </c>
      <c r="E207" s="37"/>
      <c r="F207" s="178" t="s">
        <v>267</v>
      </c>
      <c r="G207" s="37"/>
      <c r="H207" s="37"/>
      <c r="I207" s="179"/>
      <c r="J207" s="37"/>
      <c r="K207" s="37"/>
      <c r="L207" s="38"/>
      <c r="M207" s="180"/>
      <c r="N207" s="181"/>
      <c r="O207" s="71"/>
      <c r="P207" s="71"/>
      <c r="Q207" s="71"/>
      <c r="R207" s="71"/>
      <c r="S207" s="71"/>
      <c r="T207" s="72"/>
      <c r="U207" s="37"/>
      <c r="V207" s="37"/>
      <c r="W207" s="37"/>
      <c r="X207" s="37"/>
      <c r="Y207" s="37"/>
      <c r="Z207" s="37"/>
      <c r="AA207" s="37"/>
      <c r="AB207" s="37"/>
      <c r="AC207" s="37"/>
      <c r="AD207" s="37"/>
      <c r="AE207" s="37"/>
      <c r="AT207" s="18" t="s">
        <v>145</v>
      </c>
      <c r="AU207" s="18" t="s">
        <v>82</v>
      </c>
    </row>
    <row r="208" s="2" customFormat="1" ht="37.8" customHeight="1">
      <c r="A208" s="37"/>
      <c r="B208" s="163"/>
      <c r="C208" s="164" t="s">
        <v>268</v>
      </c>
      <c r="D208" s="164" t="s">
        <v>138</v>
      </c>
      <c r="E208" s="165" t="s">
        <v>269</v>
      </c>
      <c r="F208" s="166" t="s">
        <v>270</v>
      </c>
      <c r="G208" s="167" t="s">
        <v>141</v>
      </c>
      <c r="H208" s="168">
        <v>0.91200000000000003</v>
      </c>
      <c r="I208" s="169"/>
      <c r="J208" s="170">
        <f>ROUND(I208*H208,2)</f>
        <v>0</v>
      </c>
      <c r="K208" s="166" t="s">
        <v>142</v>
      </c>
      <c r="L208" s="38"/>
      <c r="M208" s="171" t="s">
        <v>3</v>
      </c>
      <c r="N208" s="172" t="s">
        <v>43</v>
      </c>
      <c r="O208" s="71"/>
      <c r="P208" s="173">
        <f>O208*H208</f>
        <v>0</v>
      </c>
      <c r="Q208" s="173">
        <v>0</v>
      </c>
      <c r="R208" s="173">
        <f>Q208*H208</f>
        <v>0</v>
      </c>
      <c r="S208" s="173">
        <v>0</v>
      </c>
      <c r="T208" s="174">
        <f>S208*H208</f>
        <v>0</v>
      </c>
      <c r="U208" s="37"/>
      <c r="V208" s="37"/>
      <c r="W208" s="37"/>
      <c r="X208" s="37"/>
      <c r="Y208" s="37"/>
      <c r="Z208" s="37"/>
      <c r="AA208" s="37"/>
      <c r="AB208" s="37"/>
      <c r="AC208" s="37"/>
      <c r="AD208" s="37"/>
      <c r="AE208" s="37"/>
      <c r="AR208" s="175" t="s">
        <v>143</v>
      </c>
      <c r="AT208" s="175" t="s">
        <v>138</v>
      </c>
      <c r="AU208" s="175" t="s">
        <v>82</v>
      </c>
      <c r="AY208" s="18" t="s">
        <v>135</v>
      </c>
      <c r="BE208" s="176">
        <f>IF(N208="základní",J208,0)</f>
        <v>0</v>
      </c>
      <c r="BF208" s="176">
        <f>IF(N208="snížená",J208,0)</f>
        <v>0</v>
      </c>
      <c r="BG208" s="176">
        <f>IF(N208="zákl. přenesená",J208,0)</f>
        <v>0</v>
      </c>
      <c r="BH208" s="176">
        <f>IF(N208="sníž. přenesená",J208,0)</f>
        <v>0</v>
      </c>
      <c r="BI208" s="176">
        <f>IF(N208="nulová",J208,0)</f>
        <v>0</v>
      </c>
      <c r="BJ208" s="18" t="s">
        <v>80</v>
      </c>
      <c r="BK208" s="176">
        <f>ROUND(I208*H208,2)</f>
        <v>0</v>
      </c>
      <c r="BL208" s="18" t="s">
        <v>143</v>
      </c>
      <c r="BM208" s="175" t="s">
        <v>271</v>
      </c>
    </row>
    <row r="209" s="2" customFormat="1">
      <c r="A209" s="37"/>
      <c r="B209" s="38"/>
      <c r="C209" s="37"/>
      <c r="D209" s="177" t="s">
        <v>145</v>
      </c>
      <c r="E209" s="37"/>
      <c r="F209" s="178" t="s">
        <v>267</v>
      </c>
      <c r="G209" s="37"/>
      <c r="H209" s="37"/>
      <c r="I209" s="179"/>
      <c r="J209" s="37"/>
      <c r="K209" s="37"/>
      <c r="L209" s="38"/>
      <c r="M209" s="180"/>
      <c r="N209" s="181"/>
      <c r="O209" s="71"/>
      <c r="P209" s="71"/>
      <c r="Q209" s="71"/>
      <c r="R209" s="71"/>
      <c r="S209" s="71"/>
      <c r="T209" s="72"/>
      <c r="U209" s="37"/>
      <c r="V209" s="37"/>
      <c r="W209" s="37"/>
      <c r="X209" s="37"/>
      <c r="Y209" s="37"/>
      <c r="Z209" s="37"/>
      <c r="AA209" s="37"/>
      <c r="AB209" s="37"/>
      <c r="AC209" s="37"/>
      <c r="AD209" s="37"/>
      <c r="AE209" s="37"/>
      <c r="AT209" s="18" t="s">
        <v>145</v>
      </c>
      <c r="AU209" s="18" t="s">
        <v>82</v>
      </c>
    </row>
    <row r="210" s="13" customFormat="1">
      <c r="A210" s="13"/>
      <c r="B210" s="182"/>
      <c r="C210" s="13"/>
      <c r="D210" s="177" t="s">
        <v>147</v>
      </c>
      <c r="E210" s="183" t="s">
        <v>3</v>
      </c>
      <c r="F210" s="184" t="s">
        <v>272</v>
      </c>
      <c r="G210" s="13"/>
      <c r="H210" s="185">
        <v>0.91200000000000003</v>
      </c>
      <c r="I210" s="186"/>
      <c r="J210" s="13"/>
      <c r="K210" s="13"/>
      <c r="L210" s="182"/>
      <c r="M210" s="187"/>
      <c r="N210" s="188"/>
      <c r="O210" s="188"/>
      <c r="P210" s="188"/>
      <c r="Q210" s="188"/>
      <c r="R210" s="188"/>
      <c r="S210" s="188"/>
      <c r="T210" s="189"/>
      <c r="U210" s="13"/>
      <c r="V210" s="13"/>
      <c r="W210" s="13"/>
      <c r="X210" s="13"/>
      <c r="Y210" s="13"/>
      <c r="Z210" s="13"/>
      <c r="AA210" s="13"/>
      <c r="AB210" s="13"/>
      <c r="AC210" s="13"/>
      <c r="AD210" s="13"/>
      <c r="AE210" s="13"/>
      <c r="AT210" s="183" t="s">
        <v>147</v>
      </c>
      <c r="AU210" s="183" t="s">
        <v>82</v>
      </c>
      <c r="AV210" s="13" t="s">
        <v>82</v>
      </c>
      <c r="AW210" s="13" t="s">
        <v>34</v>
      </c>
      <c r="AX210" s="13" t="s">
        <v>80</v>
      </c>
      <c r="AY210" s="183" t="s">
        <v>135</v>
      </c>
    </row>
    <row r="211" s="2" customFormat="1" ht="24.15" customHeight="1">
      <c r="A211" s="37"/>
      <c r="B211" s="163"/>
      <c r="C211" s="164" t="s">
        <v>8</v>
      </c>
      <c r="D211" s="164" t="s">
        <v>138</v>
      </c>
      <c r="E211" s="165" t="s">
        <v>273</v>
      </c>
      <c r="F211" s="166" t="s">
        <v>274</v>
      </c>
      <c r="G211" s="167" t="s">
        <v>141</v>
      </c>
      <c r="H211" s="168">
        <v>0.91200000000000003</v>
      </c>
      <c r="I211" s="169"/>
      <c r="J211" s="170">
        <f>ROUND(I211*H211,2)</f>
        <v>0</v>
      </c>
      <c r="K211" s="166" t="s">
        <v>142</v>
      </c>
      <c r="L211" s="38"/>
      <c r="M211" s="171" t="s">
        <v>3</v>
      </c>
      <c r="N211" s="172" t="s">
        <v>43</v>
      </c>
      <c r="O211" s="71"/>
      <c r="P211" s="173">
        <f>O211*H211</f>
        <v>0</v>
      </c>
      <c r="Q211" s="173">
        <v>0</v>
      </c>
      <c r="R211" s="173">
        <f>Q211*H211</f>
        <v>0</v>
      </c>
      <c r="S211" s="173">
        <v>0</v>
      </c>
      <c r="T211" s="174">
        <f>S211*H211</f>
        <v>0</v>
      </c>
      <c r="U211" s="37"/>
      <c r="V211" s="37"/>
      <c r="W211" s="37"/>
      <c r="X211" s="37"/>
      <c r="Y211" s="37"/>
      <c r="Z211" s="37"/>
      <c r="AA211" s="37"/>
      <c r="AB211" s="37"/>
      <c r="AC211" s="37"/>
      <c r="AD211" s="37"/>
      <c r="AE211" s="37"/>
      <c r="AR211" s="175" t="s">
        <v>143</v>
      </c>
      <c r="AT211" s="175" t="s">
        <v>138</v>
      </c>
      <c r="AU211" s="175" t="s">
        <v>82</v>
      </c>
      <c r="AY211" s="18" t="s">
        <v>135</v>
      </c>
      <c r="BE211" s="176">
        <f>IF(N211="základní",J211,0)</f>
        <v>0</v>
      </c>
      <c r="BF211" s="176">
        <f>IF(N211="snížená",J211,0)</f>
        <v>0</v>
      </c>
      <c r="BG211" s="176">
        <f>IF(N211="zákl. přenesená",J211,0)</f>
        <v>0</v>
      </c>
      <c r="BH211" s="176">
        <f>IF(N211="sníž. přenesená",J211,0)</f>
        <v>0</v>
      </c>
      <c r="BI211" s="176">
        <f>IF(N211="nulová",J211,0)</f>
        <v>0</v>
      </c>
      <c r="BJ211" s="18" t="s">
        <v>80</v>
      </c>
      <c r="BK211" s="176">
        <f>ROUND(I211*H211,2)</f>
        <v>0</v>
      </c>
      <c r="BL211" s="18" t="s">
        <v>143</v>
      </c>
      <c r="BM211" s="175" t="s">
        <v>275</v>
      </c>
    </row>
    <row r="212" s="2" customFormat="1">
      <c r="A212" s="37"/>
      <c r="B212" s="38"/>
      <c r="C212" s="37"/>
      <c r="D212" s="177" t="s">
        <v>145</v>
      </c>
      <c r="E212" s="37"/>
      <c r="F212" s="178" t="s">
        <v>267</v>
      </c>
      <c r="G212" s="37"/>
      <c r="H212" s="37"/>
      <c r="I212" s="179"/>
      <c r="J212" s="37"/>
      <c r="K212" s="37"/>
      <c r="L212" s="38"/>
      <c r="M212" s="180"/>
      <c r="N212" s="181"/>
      <c r="O212" s="71"/>
      <c r="P212" s="71"/>
      <c r="Q212" s="71"/>
      <c r="R212" s="71"/>
      <c r="S212" s="71"/>
      <c r="T212" s="72"/>
      <c r="U212" s="37"/>
      <c r="V212" s="37"/>
      <c r="W212" s="37"/>
      <c r="X212" s="37"/>
      <c r="Y212" s="37"/>
      <c r="Z212" s="37"/>
      <c r="AA212" s="37"/>
      <c r="AB212" s="37"/>
      <c r="AC212" s="37"/>
      <c r="AD212" s="37"/>
      <c r="AE212" s="37"/>
      <c r="AT212" s="18" t="s">
        <v>145</v>
      </c>
      <c r="AU212" s="18" t="s">
        <v>82</v>
      </c>
    </row>
    <row r="213" s="13" customFormat="1">
      <c r="A213" s="13"/>
      <c r="B213" s="182"/>
      <c r="C213" s="13"/>
      <c r="D213" s="177" t="s">
        <v>147</v>
      </c>
      <c r="E213" s="183" t="s">
        <v>3</v>
      </c>
      <c r="F213" s="184" t="s">
        <v>272</v>
      </c>
      <c r="G213" s="13"/>
      <c r="H213" s="185">
        <v>0.91200000000000003</v>
      </c>
      <c r="I213" s="186"/>
      <c r="J213" s="13"/>
      <c r="K213" s="13"/>
      <c r="L213" s="182"/>
      <c r="M213" s="187"/>
      <c r="N213" s="188"/>
      <c r="O213" s="188"/>
      <c r="P213" s="188"/>
      <c r="Q213" s="188"/>
      <c r="R213" s="188"/>
      <c r="S213" s="188"/>
      <c r="T213" s="189"/>
      <c r="U213" s="13"/>
      <c r="V213" s="13"/>
      <c r="W213" s="13"/>
      <c r="X213" s="13"/>
      <c r="Y213" s="13"/>
      <c r="Z213" s="13"/>
      <c r="AA213" s="13"/>
      <c r="AB213" s="13"/>
      <c r="AC213" s="13"/>
      <c r="AD213" s="13"/>
      <c r="AE213" s="13"/>
      <c r="AT213" s="183" t="s">
        <v>147</v>
      </c>
      <c r="AU213" s="183" t="s">
        <v>82</v>
      </c>
      <c r="AV213" s="13" t="s">
        <v>82</v>
      </c>
      <c r="AW213" s="13" t="s">
        <v>34</v>
      </c>
      <c r="AX213" s="13" t="s">
        <v>80</v>
      </c>
      <c r="AY213" s="183" t="s">
        <v>135</v>
      </c>
    </row>
    <row r="214" s="2" customFormat="1" ht="14.4" customHeight="1">
      <c r="A214" s="37"/>
      <c r="B214" s="163"/>
      <c r="C214" s="164" t="s">
        <v>276</v>
      </c>
      <c r="D214" s="164" t="s">
        <v>138</v>
      </c>
      <c r="E214" s="165" t="s">
        <v>277</v>
      </c>
      <c r="F214" s="166" t="s">
        <v>278</v>
      </c>
      <c r="G214" s="167" t="s">
        <v>151</v>
      </c>
      <c r="H214" s="168">
        <v>0.058000000000000003</v>
      </c>
      <c r="I214" s="169"/>
      <c r="J214" s="170">
        <f>ROUND(I214*H214,2)</f>
        <v>0</v>
      </c>
      <c r="K214" s="166" t="s">
        <v>142</v>
      </c>
      <c r="L214" s="38"/>
      <c r="M214" s="171" t="s">
        <v>3</v>
      </c>
      <c r="N214" s="172" t="s">
        <v>43</v>
      </c>
      <c r="O214" s="71"/>
      <c r="P214" s="173">
        <f>O214*H214</f>
        <v>0</v>
      </c>
      <c r="Q214" s="173">
        <v>1.06277</v>
      </c>
      <c r="R214" s="173">
        <f>Q214*H214</f>
        <v>0.06164066</v>
      </c>
      <c r="S214" s="173">
        <v>0</v>
      </c>
      <c r="T214" s="174">
        <f>S214*H214</f>
        <v>0</v>
      </c>
      <c r="U214" s="37"/>
      <c r="V214" s="37"/>
      <c r="W214" s="37"/>
      <c r="X214" s="37"/>
      <c r="Y214" s="37"/>
      <c r="Z214" s="37"/>
      <c r="AA214" s="37"/>
      <c r="AB214" s="37"/>
      <c r="AC214" s="37"/>
      <c r="AD214" s="37"/>
      <c r="AE214" s="37"/>
      <c r="AR214" s="175" t="s">
        <v>143</v>
      </c>
      <c r="AT214" s="175" t="s">
        <v>138</v>
      </c>
      <c r="AU214" s="175" t="s">
        <v>82</v>
      </c>
      <c r="AY214" s="18" t="s">
        <v>135</v>
      </c>
      <c r="BE214" s="176">
        <f>IF(N214="základní",J214,0)</f>
        <v>0</v>
      </c>
      <c r="BF214" s="176">
        <f>IF(N214="snížená",J214,0)</f>
        <v>0</v>
      </c>
      <c r="BG214" s="176">
        <f>IF(N214="zákl. přenesená",J214,0)</f>
        <v>0</v>
      </c>
      <c r="BH214" s="176">
        <f>IF(N214="sníž. přenesená",J214,0)</f>
        <v>0</v>
      </c>
      <c r="BI214" s="176">
        <f>IF(N214="nulová",J214,0)</f>
        <v>0</v>
      </c>
      <c r="BJ214" s="18" t="s">
        <v>80</v>
      </c>
      <c r="BK214" s="176">
        <f>ROUND(I214*H214,2)</f>
        <v>0</v>
      </c>
      <c r="BL214" s="18" t="s">
        <v>143</v>
      </c>
      <c r="BM214" s="175" t="s">
        <v>279</v>
      </c>
    </row>
    <row r="215" s="2" customFormat="1">
      <c r="A215" s="37"/>
      <c r="B215" s="38"/>
      <c r="C215" s="37"/>
      <c r="D215" s="177" t="s">
        <v>145</v>
      </c>
      <c r="E215" s="37"/>
      <c r="F215" s="178" t="s">
        <v>280</v>
      </c>
      <c r="G215" s="37"/>
      <c r="H215" s="37"/>
      <c r="I215" s="179"/>
      <c r="J215" s="37"/>
      <c r="K215" s="37"/>
      <c r="L215" s="38"/>
      <c r="M215" s="180"/>
      <c r="N215" s="181"/>
      <c r="O215" s="71"/>
      <c r="P215" s="71"/>
      <c r="Q215" s="71"/>
      <c r="R215" s="71"/>
      <c r="S215" s="71"/>
      <c r="T215" s="72"/>
      <c r="U215" s="37"/>
      <c r="V215" s="37"/>
      <c r="W215" s="37"/>
      <c r="X215" s="37"/>
      <c r="Y215" s="37"/>
      <c r="Z215" s="37"/>
      <c r="AA215" s="37"/>
      <c r="AB215" s="37"/>
      <c r="AC215" s="37"/>
      <c r="AD215" s="37"/>
      <c r="AE215" s="37"/>
      <c r="AT215" s="18" t="s">
        <v>145</v>
      </c>
      <c r="AU215" s="18" t="s">
        <v>82</v>
      </c>
    </row>
    <row r="216" s="13" customFormat="1">
      <c r="A216" s="13"/>
      <c r="B216" s="182"/>
      <c r="C216" s="13"/>
      <c r="D216" s="177" t="s">
        <v>147</v>
      </c>
      <c r="E216" s="183" t="s">
        <v>3</v>
      </c>
      <c r="F216" s="184" t="s">
        <v>281</v>
      </c>
      <c r="G216" s="13"/>
      <c r="H216" s="185">
        <v>0.058000000000000003</v>
      </c>
      <c r="I216" s="186"/>
      <c r="J216" s="13"/>
      <c r="K216" s="13"/>
      <c r="L216" s="182"/>
      <c r="M216" s="187"/>
      <c r="N216" s="188"/>
      <c r="O216" s="188"/>
      <c r="P216" s="188"/>
      <c r="Q216" s="188"/>
      <c r="R216" s="188"/>
      <c r="S216" s="188"/>
      <c r="T216" s="189"/>
      <c r="U216" s="13"/>
      <c r="V216" s="13"/>
      <c r="W216" s="13"/>
      <c r="X216" s="13"/>
      <c r="Y216" s="13"/>
      <c r="Z216" s="13"/>
      <c r="AA216" s="13"/>
      <c r="AB216" s="13"/>
      <c r="AC216" s="13"/>
      <c r="AD216" s="13"/>
      <c r="AE216" s="13"/>
      <c r="AT216" s="183" t="s">
        <v>147</v>
      </c>
      <c r="AU216" s="183" t="s">
        <v>82</v>
      </c>
      <c r="AV216" s="13" t="s">
        <v>82</v>
      </c>
      <c r="AW216" s="13" t="s">
        <v>34</v>
      </c>
      <c r="AX216" s="13" t="s">
        <v>80</v>
      </c>
      <c r="AY216" s="183" t="s">
        <v>135</v>
      </c>
    </row>
    <row r="217" s="2" customFormat="1" ht="37.8" customHeight="1">
      <c r="A217" s="37"/>
      <c r="B217" s="163"/>
      <c r="C217" s="164" t="s">
        <v>282</v>
      </c>
      <c r="D217" s="164" t="s">
        <v>138</v>
      </c>
      <c r="E217" s="165" t="s">
        <v>283</v>
      </c>
      <c r="F217" s="166" t="s">
        <v>284</v>
      </c>
      <c r="G217" s="167" t="s">
        <v>285</v>
      </c>
      <c r="H217" s="168">
        <v>2</v>
      </c>
      <c r="I217" s="169"/>
      <c r="J217" s="170">
        <f>ROUND(I217*H217,2)</f>
        <v>0</v>
      </c>
      <c r="K217" s="166" t="s">
        <v>142</v>
      </c>
      <c r="L217" s="38"/>
      <c r="M217" s="171" t="s">
        <v>3</v>
      </c>
      <c r="N217" s="172" t="s">
        <v>43</v>
      </c>
      <c r="O217" s="71"/>
      <c r="P217" s="173">
        <f>O217*H217</f>
        <v>0</v>
      </c>
      <c r="Q217" s="173">
        <v>0.04684</v>
      </c>
      <c r="R217" s="173">
        <f>Q217*H217</f>
        <v>0.093679999999999999</v>
      </c>
      <c r="S217" s="173">
        <v>0</v>
      </c>
      <c r="T217" s="174">
        <f>S217*H217</f>
        <v>0</v>
      </c>
      <c r="U217" s="37"/>
      <c r="V217" s="37"/>
      <c r="W217" s="37"/>
      <c r="X217" s="37"/>
      <c r="Y217" s="37"/>
      <c r="Z217" s="37"/>
      <c r="AA217" s="37"/>
      <c r="AB217" s="37"/>
      <c r="AC217" s="37"/>
      <c r="AD217" s="37"/>
      <c r="AE217" s="37"/>
      <c r="AR217" s="175" t="s">
        <v>143</v>
      </c>
      <c r="AT217" s="175" t="s">
        <v>138</v>
      </c>
      <c r="AU217" s="175" t="s">
        <v>82</v>
      </c>
      <c r="AY217" s="18" t="s">
        <v>135</v>
      </c>
      <c r="BE217" s="176">
        <f>IF(N217="základní",J217,0)</f>
        <v>0</v>
      </c>
      <c r="BF217" s="176">
        <f>IF(N217="snížená",J217,0)</f>
        <v>0</v>
      </c>
      <c r="BG217" s="176">
        <f>IF(N217="zákl. přenesená",J217,0)</f>
        <v>0</v>
      </c>
      <c r="BH217" s="176">
        <f>IF(N217="sníž. přenesená",J217,0)</f>
        <v>0</v>
      </c>
      <c r="BI217" s="176">
        <f>IF(N217="nulová",J217,0)</f>
        <v>0</v>
      </c>
      <c r="BJ217" s="18" t="s">
        <v>80</v>
      </c>
      <c r="BK217" s="176">
        <f>ROUND(I217*H217,2)</f>
        <v>0</v>
      </c>
      <c r="BL217" s="18" t="s">
        <v>143</v>
      </c>
      <c r="BM217" s="175" t="s">
        <v>286</v>
      </c>
    </row>
    <row r="218" s="2" customFormat="1">
      <c r="A218" s="37"/>
      <c r="B218" s="38"/>
      <c r="C218" s="37"/>
      <c r="D218" s="177" t="s">
        <v>145</v>
      </c>
      <c r="E218" s="37"/>
      <c r="F218" s="178" t="s">
        <v>287</v>
      </c>
      <c r="G218" s="37"/>
      <c r="H218" s="37"/>
      <c r="I218" s="179"/>
      <c r="J218" s="37"/>
      <c r="K218" s="37"/>
      <c r="L218" s="38"/>
      <c r="M218" s="180"/>
      <c r="N218" s="181"/>
      <c r="O218" s="71"/>
      <c r="P218" s="71"/>
      <c r="Q218" s="71"/>
      <c r="R218" s="71"/>
      <c r="S218" s="71"/>
      <c r="T218" s="72"/>
      <c r="U218" s="37"/>
      <c r="V218" s="37"/>
      <c r="W218" s="37"/>
      <c r="X218" s="37"/>
      <c r="Y218" s="37"/>
      <c r="Z218" s="37"/>
      <c r="AA218" s="37"/>
      <c r="AB218" s="37"/>
      <c r="AC218" s="37"/>
      <c r="AD218" s="37"/>
      <c r="AE218" s="37"/>
      <c r="AT218" s="18" t="s">
        <v>145</v>
      </c>
      <c r="AU218" s="18" t="s">
        <v>82</v>
      </c>
    </row>
    <row r="219" s="13" customFormat="1">
      <c r="A219" s="13"/>
      <c r="B219" s="182"/>
      <c r="C219" s="13"/>
      <c r="D219" s="177" t="s">
        <v>147</v>
      </c>
      <c r="E219" s="183" t="s">
        <v>3</v>
      </c>
      <c r="F219" s="184" t="s">
        <v>288</v>
      </c>
      <c r="G219" s="13"/>
      <c r="H219" s="185">
        <v>2</v>
      </c>
      <c r="I219" s="186"/>
      <c r="J219" s="13"/>
      <c r="K219" s="13"/>
      <c r="L219" s="182"/>
      <c r="M219" s="187"/>
      <c r="N219" s="188"/>
      <c r="O219" s="188"/>
      <c r="P219" s="188"/>
      <c r="Q219" s="188"/>
      <c r="R219" s="188"/>
      <c r="S219" s="188"/>
      <c r="T219" s="189"/>
      <c r="U219" s="13"/>
      <c r="V219" s="13"/>
      <c r="W219" s="13"/>
      <c r="X219" s="13"/>
      <c r="Y219" s="13"/>
      <c r="Z219" s="13"/>
      <c r="AA219" s="13"/>
      <c r="AB219" s="13"/>
      <c r="AC219" s="13"/>
      <c r="AD219" s="13"/>
      <c r="AE219" s="13"/>
      <c r="AT219" s="183" t="s">
        <v>147</v>
      </c>
      <c r="AU219" s="183" t="s">
        <v>82</v>
      </c>
      <c r="AV219" s="13" t="s">
        <v>82</v>
      </c>
      <c r="AW219" s="13" t="s">
        <v>34</v>
      </c>
      <c r="AX219" s="13" t="s">
        <v>80</v>
      </c>
      <c r="AY219" s="183" t="s">
        <v>135</v>
      </c>
    </row>
    <row r="220" s="2" customFormat="1" ht="24.15" customHeight="1">
      <c r="A220" s="37"/>
      <c r="B220" s="163"/>
      <c r="C220" s="198" t="s">
        <v>289</v>
      </c>
      <c r="D220" s="198" t="s">
        <v>290</v>
      </c>
      <c r="E220" s="199" t="s">
        <v>291</v>
      </c>
      <c r="F220" s="200" t="s">
        <v>292</v>
      </c>
      <c r="G220" s="201" t="s">
        <v>285</v>
      </c>
      <c r="H220" s="202">
        <v>2</v>
      </c>
      <c r="I220" s="203"/>
      <c r="J220" s="204">
        <f>ROUND(I220*H220,2)</f>
        <v>0</v>
      </c>
      <c r="K220" s="200" t="s">
        <v>142</v>
      </c>
      <c r="L220" s="205"/>
      <c r="M220" s="206" t="s">
        <v>3</v>
      </c>
      <c r="N220" s="207" t="s">
        <v>43</v>
      </c>
      <c r="O220" s="71"/>
      <c r="P220" s="173">
        <f>O220*H220</f>
        <v>0</v>
      </c>
      <c r="Q220" s="173">
        <v>0.014579999999999999</v>
      </c>
      <c r="R220" s="173">
        <f>Q220*H220</f>
        <v>0.029159999999999998</v>
      </c>
      <c r="S220" s="173">
        <v>0</v>
      </c>
      <c r="T220" s="174">
        <f>S220*H220</f>
        <v>0</v>
      </c>
      <c r="U220" s="37"/>
      <c r="V220" s="37"/>
      <c r="W220" s="37"/>
      <c r="X220" s="37"/>
      <c r="Y220" s="37"/>
      <c r="Z220" s="37"/>
      <c r="AA220" s="37"/>
      <c r="AB220" s="37"/>
      <c r="AC220" s="37"/>
      <c r="AD220" s="37"/>
      <c r="AE220" s="37"/>
      <c r="AR220" s="175" t="s">
        <v>200</v>
      </c>
      <c r="AT220" s="175" t="s">
        <v>290</v>
      </c>
      <c r="AU220" s="175" t="s">
        <v>82</v>
      </c>
      <c r="AY220" s="18" t="s">
        <v>135</v>
      </c>
      <c r="BE220" s="176">
        <f>IF(N220="základní",J220,0)</f>
        <v>0</v>
      </c>
      <c r="BF220" s="176">
        <f>IF(N220="snížená",J220,0)</f>
        <v>0</v>
      </c>
      <c r="BG220" s="176">
        <f>IF(N220="zákl. přenesená",J220,0)</f>
        <v>0</v>
      </c>
      <c r="BH220" s="176">
        <f>IF(N220="sníž. přenesená",J220,0)</f>
        <v>0</v>
      </c>
      <c r="BI220" s="176">
        <f>IF(N220="nulová",J220,0)</f>
        <v>0</v>
      </c>
      <c r="BJ220" s="18" t="s">
        <v>80</v>
      </c>
      <c r="BK220" s="176">
        <f>ROUND(I220*H220,2)</f>
        <v>0</v>
      </c>
      <c r="BL220" s="18" t="s">
        <v>143</v>
      </c>
      <c r="BM220" s="175" t="s">
        <v>293</v>
      </c>
    </row>
    <row r="221" s="13" customFormat="1">
      <c r="A221" s="13"/>
      <c r="B221" s="182"/>
      <c r="C221" s="13"/>
      <c r="D221" s="177" t="s">
        <v>147</v>
      </c>
      <c r="E221" s="183" t="s">
        <v>3</v>
      </c>
      <c r="F221" s="184" t="s">
        <v>288</v>
      </c>
      <c r="G221" s="13"/>
      <c r="H221" s="185">
        <v>2</v>
      </c>
      <c r="I221" s="186"/>
      <c r="J221" s="13"/>
      <c r="K221" s="13"/>
      <c r="L221" s="182"/>
      <c r="M221" s="187"/>
      <c r="N221" s="188"/>
      <c r="O221" s="188"/>
      <c r="P221" s="188"/>
      <c r="Q221" s="188"/>
      <c r="R221" s="188"/>
      <c r="S221" s="188"/>
      <c r="T221" s="189"/>
      <c r="U221" s="13"/>
      <c r="V221" s="13"/>
      <c r="W221" s="13"/>
      <c r="X221" s="13"/>
      <c r="Y221" s="13"/>
      <c r="Z221" s="13"/>
      <c r="AA221" s="13"/>
      <c r="AB221" s="13"/>
      <c r="AC221" s="13"/>
      <c r="AD221" s="13"/>
      <c r="AE221" s="13"/>
      <c r="AT221" s="183" t="s">
        <v>147</v>
      </c>
      <c r="AU221" s="183" t="s">
        <v>82</v>
      </c>
      <c r="AV221" s="13" t="s">
        <v>82</v>
      </c>
      <c r="AW221" s="13" t="s">
        <v>34</v>
      </c>
      <c r="AX221" s="13" t="s">
        <v>80</v>
      </c>
      <c r="AY221" s="183" t="s">
        <v>135</v>
      </c>
    </row>
    <row r="222" s="12" customFormat="1" ht="22.8" customHeight="1">
      <c r="A222" s="12"/>
      <c r="B222" s="150"/>
      <c r="C222" s="12"/>
      <c r="D222" s="151" t="s">
        <v>71</v>
      </c>
      <c r="E222" s="161" t="s">
        <v>205</v>
      </c>
      <c r="F222" s="161" t="s">
        <v>294</v>
      </c>
      <c r="G222" s="12"/>
      <c r="H222" s="12"/>
      <c r="I222" s="153"/>
      <c r="J222" s="162">
        <f>BK222</f>
        <v>0</v>
      </c>
      <c r="K222" s="12"/>
      <c r="L222" s="150"/>
      <c r="M222" s="155"/>
      <c r="N222" s="156"/>
      <c r="O222" s="156"/>
      <c r="P222" s="157">
        <f>SUM(P223:P293)</f>
        <v>0</v>
      </c>
      <c r="Q222" s="156"/>
      <c r="R222" s="157">
        <f>SUM(R223:R293)</f>
        <v>0.049673599999999998</v>
      </c>
      <c r="S222" s="156"/>
      <c r="T222" s="158">
        <f>SUM(T223:T293)</f>
        <v>11.2868494</v>
      </c>
      <c r="U222" s="12"/>
      <c r="V222" s="12"/>
      <c r="W222" s="12"/>
      <c r="X222" s="12"/>
      <c r="Y222" s="12"/>
      <c r="Z222" s="12"/>
      <c r="AA222" s="12"/>
      <c r="AB222" s="12"/>
      <c r="AC222" s="12"/>
      <c r="AD222" s="12"/>
      <c r="AE222" s="12"/>
      <c r="AR222" s="151" t="s">
        <v>80</v>
      </c>
      <c r="AT222" s="159" t="s">
        <v>71</v>
      </c>
      <c r="AU222" s="159" t="s">
        <v>80</v>
      </c>
      <c r="AY222" s="151" t="s">
        <v>135</v>
      </c>
      <c r="BK222" s="160">
        <f>SUM(BK223:BK293)</f>
        <v>0</v>
      </c>
    </row>
    <row r="223" s="2" customFormat="1" ht="37.8" customHeight="1">
      <c r="A223" s="37"/>
      <c r="B223" s="163"/>
      <c r="C223" s="164" t="s">
        <v>295</v>
      </c>
      <c r="D223" s="164" t="s">
        <v>138</v>
      </c>
      <c r="E223" s="165" t="s">
        <v>296</v>
      </c>
      <c r="F223" s="166" t="s">
        <v>297</v>
      </c>
      <c r="G223" s="167" t="s">
        <v>159</v>
      </c>
      <c r="H223" s="168">
        <v>74.079999999999998</v>
      </c>
      <c r="I223" s="169"/>
      <c r="J223" s="170">
        <f>ROUND(I223*H223,2)</f>
        <v>0</v>
      </c>
      <c r="K223" s="166" t="s">
        <v>142</v>
      </c>
      <c r="L223" s="38"/>
      <c r="M223" s="171" t="s">
        <v>3</v>
      </c>
      <c r="N223" s="172" t="s">
        <v>43</v>
      </c>
      <c r="O223" s="71"/>
      <c r="P223" s="173">
        <f>O223*H223</f>
        <v>0</v>
      </c>
      <c r="Q223" s="173">
        <v>0.00012999999999999999</v>
      </c>
      <c r="R223" s="173">
        <f>Q223*H223</f>
        <v>0.009630399999999999</v>
      </c>
      <c r="S223" s="173">
        <v>0</v>
      </c>
      <c r="T223" s="174">
        <f>S223*H223</f>
        <v>0</v>
      </c>
      <c r="U223" s="37"/>
      <c r="V223" s="37"/>
      <c r="W223" s="37"/>
      <c r="X223" s="37"/>
      <c r="Y223" s="37"/>
      <c r="Z223" s="37"/>
      <c r="AA223" s="37"/>
      <c r="AB223" s="37"/>
      <c r="AC223" s="37"/>
      <c r="AD223" s="37"/>
      <c r="AE223" s="37"/>
      <c r="AR223" s="175" t="s">
        <v>143</v>
      </c>
      <c r="AT223" s="175" t="s">
        <v>138</v>
      </c>
      <c r="AU223" s="175" t="s">
        <v>82</v>
      </c>
      <c r="AY223" s="18" t="s">
        <v>135</v>
      </c>
      <c r="BE223" s="176">
        <f>IF(N223="základní",J223,0)</f>
        <v>0</v>
      </c>
      <c r="BF223" s="176">
        <f>IF(N223="snížená",J223,0)</f>
        <v>0</v>
      </c>
      <c r="BG223" s="176">
        <f>IF(N223="zákl. přenesená",J223,0)</f>
        <v>0</v>
      </c>
      <c r="BH223" s="176">
        <f>IF(N223="sníž. přenesená",J223,0)</f>
        <v>0</v>
      </c>
      <c r="BI223" s="176">
        <f>IF(N223="nulová",J223,0)</f>
        <v>0</v>
      </c>
      <c r="BJ223" s="18" t="s">
        <v>80</v>
      </c>
      <c r="BK223" s="176">
        <f>ROUND(I223*H223,2)</f>
        <v>0</v>
      </c>
      <c r="BL223" s="18" t="s">
        <v>143</v>
      </c>
      <c r="BM223" s="175" t="s">
        <v>298</v>
      </c>
    </row>
    <row r="224" s="2" customFormat="1">
      <c r="A224" s="37"/>
      <c r="B224" s="38"/>
      <c r="C224" s="37"/>
      <c r="D224" s="177" t="s">
        <v>145</v>
      </c>
      <c r="E224" s="37"/>
      <c r="F224" s="178" t="s">
        <v>299</v>
      </c>
      <c r="G224" s="37"/>
      <c r="H224" s="37"/>
      <c r="I224" s="179"/>
      <c r="J224" s="37"/>
      <c r="K224" s="37"/>
      <c r="L224" s="38"/>
      <c r="M224" s="180"/>
      <c r="N224" s="181"/>
      <c r="O224" s="71"/>
      <c r="P224" s="71"/>
      <c r="Q224" s="71"/>
      <c r="R224" s="71"/>
      <c r="S224" s="71"/>
      <c r="T224" s="72"/>
      <c r="U224" s="37"/>
      <c r="V224" s="37"/>
      <c r="W224" s="37"/>
      <c r="X224" s="37"/>
      <c r="Y224" s="37"/>
      <c r="Z224" s="37"/>
      <c r="AA224" s="37"/>
      <c r="AB224" s="37"/>
      <c r="AC224" s="37"/>
      <c r="AD224" s="37"/>
      <c r="AE224" s="37"/>
      <c r="AT224" s="18" t="s">
        <v>145</v>
      </c>
      <c r="AU224" s="18" t="s">
        <v>82</v>
      </c>
    </row>
    <row r="225" s="13" customFormat="1">
      <c r="A225" s="13"/>
      <c r="B225" s="182"/>
      <c r="C225" s="13"/>
      <c r="D225" s="177" t="s">
        <v>147</v>
      </c>
      <c r="E225" s="183" t="s">
        <v>3</v>
      </c>
      <c r="F225" s="184" t="s">
        <v>300</v>
      </c>
      <c r="G225" s="13"/>
      <c r="H225" s="185">
        <v>74.079999999999998</v>
      </c>
      <c r="I225" s="186"/>
      <c r="J225" s="13"/>
      <c r="K225" s="13"/>
      <c r="L225" s="182"/>
      <c r="M225" s="187"/>
      <c r="N225" s="188"/>
      <c r="O225" s="188"/>
      <c r="P225" s="188"/>
      <c r="Q225" s="188"/>
      <c r="R225" s="188"/>
      <c r="S225" s="188"/>
      <c r="T225" s="189"/>
      <c r="U225" s="13"/>
      <c r="V225" s="13"/>
      <c r="W225" s="13"/>
      <c r="X225" s="13"/>
      <c r="Y225" s="13"/>
      <c r="Z225" s="13"/>
      <c r="AA225" s="13"/>
      <c r="AB225" s="13"/>
      <c r="AC225" s="13"/>
      <c r="AD225" s="13"/>
      <c r="AE225" s="13"/>
      <c r="AT225" s="183" t="s">
        <v>147</v>
      </c>
      <c r="AU225" s="183" t="s">
        <v>82</v>
      </c>
      <c r="AV225" s="13" t="s">
        <v>82</v>
      </c>
      <c r="AW225" s="13" t="s">
        <v>34</v>
      </c>
      <c r="AX225" s="13" t="s">
        <v>80</v>
      </c>
      <c r="AY225" s="183" t="s">
        <v>135</v>
      </c>
    </row>
    <row r="226" s="2" customFormat="1" ht="37.8" customHeight="1">
      <c r="A226" s="37"/>
      <c r="B226" s="163"/>
      <c r="C226" s="164" t="s">
        <v>301</v>
      </c>
      <c r="D226" s="164" t="s">
        <v>138</v>
      </c>
      <c r="E226" s="165" t="s">
        <v>302</v>
      </c>
      <c r="F226" s="166" t="s">
        <v>303</v>
      </c>
      <c r="G226" s="167" t="s">
        <v>159</v>
      </c>
      <c r="H226" s="168">
        <v>104.08</v>
      </c>
      <c r="I226" s="169"/>
      <c r="J226" s="170">
        <f>ROUND(I226*H226,2)</f>
        <v>0</v>
      </c>
      <c r="K226" s="166" t="s">
        <v>142</v>
      </c>
      <c r="L226" s="38"/>
      <c r="M226" s="171" t="s">
        <v>3</v>
      </c>
      <c r="N226" s="172" t="s">
        <v>43</v>
      </c>
      <c r="O226" s="71"/>
      <c r="P226" s="173">
        <f>O226*H226</f>
        <v>0</v>
      </c>
      <c r="Q226" s="173">
        <v>4.0000000000000003E-05</v>
      </c>
      <c r="R226" s="173">
        <f>Q226*H226</f>
        <v>0.0041632000000000006</v>
      </c>
      <c r="S226" s="173">
        <v>0</v>
      </c>
      <c r="T226" s="174">
        <f>S226*H226</f>
        <v>0</v>
      </c>
      <c r="U226" s="37"/>
      <c r="V226" s="37"/>
      <c r="W226" s="37"/>
      <c r="X226" s="37"/>
      <c r="Y226" s="37"/>
      <c r="Z226" s="37"/>
      <c r="AA226" s="37"/>
      <c r="AB226" s="37"/>
      <c r="AC226" s="37"/>
      <c r="AD226" s="37"/>
      <c r="AE226" s="37"/>
      <c r="AR226" s="175" t="s">
        <v>143</v>
      </c>
      <c r="AT226" s="175" t="s">
        <v>138</v>
      </c>
      <c r="AU226" s="175" t="s">
        <v>82</v>
      </c>
      <c r="AY226" s="18" t="s">
        <v>135</v>
      </c>
      <c r="BE226" s="176">
        <f>IF(N226="základní",J226,0)</f>
        <v>0</v>
      </c>
      <c r="BF226" s="176">
        <f>IF(N226="snížená",J226,0)</f>
        <v>0</v>
      </c>
      <c r="BG226" s="176">
        <f>IF(N226="zákl. přenesená",J226,0)</f>
        <v>0</v>
      </c>
      <c r="BH226" s="176">
        <f>IF(N226="sníž. přenesená",J226,0)</f>
        <v>0</v>
      </c>
      <c r="BI226" s="176">
        <f>IF(N226="nulová",J226,0)</f>
        <v>0</v>
      </c>
      <c r="BJ226" s="18" t="s">
        <v>80</v>
      </c>
      <c r="BK226" s="176">
        <f>ROUND(I226*H226,2)</f>
        <v>0</v>
      </c>
      <c r="BL226" s="18" t="s">
        <v>143</v>
      </c>
      <c r="BM226" s="175" t="s">
        <v>304</v>
      </c>
    </row>
    <row r="227" s="2" customFormat="1">
      <c r="A227" s="37"/>
      <c r="B227" s="38"/>
      <c r="C227" s="37"/>
      <c r="D227" s="177" t="s">
        <v>145</v>
      </c>
      <c r="E227" s="37"/>
      <c r="F227" s="178" t="s">
        <v>305</v>
      </c>
      <c r="G227" s="37"/>
      <c r="H227" s="37"/>
      <c r="I227" s="179"/>
      <c r="J227" s="37"/>
      <c r="K227" s="37"/>
      <c r="L227" s="38"/>
      <c r="M227" s="180"/>
      <c r="N227" s="181"/>
      <c r="O227" s="71"/>
      <c r="P227" s="71"/>
      <c r="Q227" s="71"/>
      <c r="R227" s="71"/>
      <c r="S227" s="71"/>
      <c r="T227" s="72"/>
      <c r="U227" s="37"/>
      <c r="V227" s="37"/>
      <c r="W227" s="37"/>
      <c r="X227" s="37"/>
      <c r="Y227" s="37"/>
      <c r="Z227" s="37"/>
      <c r="AA227" s="37"/>
      <c r="AB227" s="37"/>
      <c r="AC227" s="37"/>
      <c r="AD227" s="37"/>
      <c r="AE227" s="37"/>
      <c r="AT227" s="18" t="s">
        <v>145</v>
      </c>
      <c r="AU227" s="18" t="s">
        <v>82</v>
      </c>
    </row>
    <row r="228" s="13" customFormat="1">
      <c r="A228" s="13"/>
      <c r="B228" s="182"/>
      <c r="C228" s="13"/>
      <c r="D228" s="177" t="s">
        <v>147</v>
      </c>
      <c r="E228" s="183" t="s">
        <v>3</v>
      </c>
      <c r="F228" s="184" t="s">
        <v>306</v>
      </c>
      <c r="G228" s="13"/>
      <c r="H228" s="185">
        <v>104.08</v>
      </c>
      <c r="I228" s="186"/>
      <c r="J228" s="13"/>
      <c r="K228" s="13"/>
      <c r="L228" s="182"/>
      <c r="M228" s="187"/>
      <c r="N228" s="188"/>
      <c r="O228" s="188"/>
      <c r="P228" s="188"/>
      <c r="Q228" s="188"/>
      <c r="R228" s="188"/>
      <c r="S228" s="188"/>
      <c r="T228" s="189"/>
      <c r="U228" s="13"/>
      <c r="V228" s="13"/>
      <c r="W228" s="13"/>
      <c r="X228" s="13"/>
      <c r="Y228" s="13"/>
      <c r="Z228" s="13"/>
      <c r="AA228" s="13"/>
      <c r="AB228" s="13"/>
      <c r="AC228" s="13"/>
      <c r="AD228" s="13"/>
      <c r="AE228" s="13"/>
      <c r="AT228" s="183" t="s">
        <v>147</v>
      </c>
      <c r="AU228" s="183" t="s">
        <v>82</v>
      </c>
      <c r="AV228" s="13" t="s">
        <v>82</v>
      </c>
      <c r="AW228" s="13" t="s">
        <v>34</v>
      </c>
      <c r="AX228" s="13" t="s">
        <v>80</v>
      </c>
      <c r="AY228" s="183" t="s">
        <v>135</v>
      </c>
    </row>
    <row r="229" s="2" customFormat="1" ht="14.4" customHeight="1">
      <c r="A229" s="37"/>
      <c r="B229" s="163"/>
      <c r="C229" s="164" t="s">
        <v>307</v>
      </c>
      <c r="D229" s="164" t="s">
        <v>138</v>
      </c>
      <c r="E229" s="165" t="s">
        <v>308</v>
      </c>
      <c r="F229" s="166" t="s">
        <v>309</v>
      </c>
      <c r="G229" s="167" t="s">
        <v>285</v>
      </c>
      <c r="H229" s="168">
        <v>3</v>
      </c>
      <c r="I229" s="169"/>
      <c r="J229" s="170">
        <f>ROUND(I229*H229,2)</f>
        <v>0</v>
      </c>
      <c r="K229" s="166" t="s">
        <v>3</v>
      </c>
      <c r="L229" s="38"/>
      <c r="M229" s="171" t="s">
        <v>3</v>
      </c>
      <c r="N229" s="172" t="s">
        <v>43</v>
      </c>
      <c r="O229" s="71"/>
      <c r="P229" s="173">
        <f>O229*H229</f>
        <v>0</v>
      </c>
      <c r="Q229" s="173">
        <v>0.0117</v>
      </c>
      <c r="R229" s="173">
        <f>Q229*H229</f>
        <v>0.035099999999999999</v>
      </c>
      <c r="S229" s="173">
        <v>0</v>
      </c>
      <c r="T229" s="174">
        <f>S229*H229</f>
        <v>0</v>
      </c>
      <c r="U229" s="37"/>
      <c r="V229" s="37"/>
      <c r="W229" s="37"/>
      <c r="X229" s="37"/>
      <c r="Y229" s="37"/>
      <c r="Z229" s="37"/>
      <c r="AA229" s="37"/>
      <c r="AB229" s="37"/>
      <c r="AC229" s="37"/>
      <c r="AD229" s="37"/>
      <c r="AE229" s="37"/>
      <c r="AR229" s="175" t="s">
        <v>143</v>
      </c>
      <c r="AT229" s="175" t="s">
        <v>138</v>
      </c>
      <c r="AU229" s="175" t="s">
        <v>82</v>
      </c>
      <c r="AY229" s="18" t="s">
        <v>135</v>
      </c>
      <c r="BE229" s="176">
        <f>IF(N229="základní",J229,0)</f>
        <v>0</v>
      </c>
      <c r="BF229" s="176">
        <f>IF(N229="snížená",J229,0)</f>
        <v>0</v>
      </c>
      <c r="BG229" s="176">
        <f>IF(N229="zákl. přenesená",J229,0)</f>
        <v>0</v>
      </c>
      <c r="BH229" s="176">
        <f>IF(N229="sníž. přenesená",J229,0)</f>
        <v>0</v>
      </c>
      <c r="BI229" s="176">
        <f>IF(N229="nulová",J229,0)</f>
        <v>0</v>
      </c>
      <c r="BJ229" s="18" t="s">
        <v>80</v>
      </c>
      <c r="BK229" s="176">
        <f>ROUND(I229*H229,2)</f>
        <v>0</v>
      </c>
      <c r="BL229" s="18" t="s">
        <v>143</v>
      </c>
      <c r="BM229" s="175" t="s">
        <v>310</v>
      </c>
    </row>
    <row r="230" s="2" customFormat="1">
      <c r="A230" s="37"/>
      <c r="B230" s="38"/>
      <c r="C230" s="37"/>
      <c r="D230" s="177" t="s">
        <v>145</v>
      </c>
      <c r="E230" s="37"/>
      <c r="F230" s="178" t="s">
        <v>311</v>
      </c>
      <c r="G230" s="37"/>
      <c r="H230" s="37"/>
      <c r="I230" s="179"/>
      <c r="J230" s="37"/>
      <c r="K230" s="37"/>
      <c r="L230" s="38"/>
      <c r="M230" s="180"/>
      <c r="N230" s="181"/>
      <c r="O230" s="71"/>
      <c r="P230" s="71"/>
      <c r="Q230" s="71"/>
      <c r="R230" s="71"/>
      <c r="S230" s="71"/>
      <c r="T230" s="72"/>
      <c r="U230" s="37"/>
      <c r="V230" s="37"/>
      <c r="W230" s="37"/>
      <c r="X230" s="37"/>
      <c r="Y230" s="37"/>
      <c r="Z230" s="37"/>
      <c r="AA230" s="37"/>
      <c r="AB230" s="37"/>
      <c r="AC230" s="37"/>
      <c r="AD230" s="37"/>
      <c r="AE230" s="37"/>
      <c r="AT230" s="18" t="s">
        <v>145</v>
      </c>
      <c r="AU230" s="18" t="s">
        <v>82</v>
      </c>
    </row>
    <row r="231" s="13" customFormat="1">
      <c r="A231" s="13"/>
      <c r="B231" s="182"/>
      <c r="C231" s="13"/>
      <c r="D231" s="177" t="s">
        <v>147</v>
      </c>
      <c r="E231" s="183" t="s">
        <v>3</v>
      </c>
      <c r="F231" s="184" t="s">
        <v>312</v>
      </c>
      <c r="G231" s="13"/>
      <c r="H231" s="185">
        <v>3</v>
      </c>
      <c r="I231" s="186"/>
      <c r="J231" s="13"/>
      <c r="K231" s="13"/>
      <c r="L231" s="182"/>
      <c r="M231" s="187"/>
      <c r="N231" s="188"/>
      <c r="O231" s="188"/>
      <c r="P231" s="188"/>
      <c r="Q231" s="188"/>
      <c r="R231" s="188"/>
      <c r="S231" s="188"/>
      <c r="T231" s="189"/>
      <c r="U231" s="13"/>
      <c r="V231" s="13"/>
      <c r="W231" s="13"/>
      <c r="X231" s="13"/>
      <c r="Y231" s="13"/>
      <c r="Z231" s="13"/>
      <c r="AA231" s="13"/>
      <c r="AB231" s="13"/>
      <c r="AC231" s="13"/>
      <c r="AD231" s="13"/>
      <c r="AE231" s="13"/>
      <c r="AT231" s="183" t="s">
        <v>147</v>
      </c>
      <c r="AU231" s="183" t="s">
        <v>82</v>
      </c>
      <c r="AV231" s="13" t="s">
        <v>82</v>
      </c>
      <c r="AW231" s="13" t="s">
        <v>34</v>
      </c>
      <c r="AX231" s="13" t="s">
        <v>80</v>
      </c>
      <c r="AY231" s="183" t="s">
        <v>135</v>
      </c>
    </row>
    <row r="232" s="2" customFormat="1" ht="14.4" customHeight="1">
      <c r="A232" s="37"/>
      <c r="B232" s="163"/>
      <c r="C232" s="198" t="s">
        <v>313</v>
      </c>
      <c r="D232" s="198" t="s">
        <v>290</v>
      </c>
      <c r="E232" s="199" t="s">
        <v>314</v>
      </c>
      <c r="F232" s="200" t="s">
        <v>315</v>
      </c>
      <c r="G232" s="201" t="s">
        <v>285</v>
      </c>
      <c r="H232" s="202">
        <v>3</v>
      </c>
      <c r="I232" s="203"/>
      <c r="J232" s="204">
        <f>ROUND(I232*H232,2)</f>
        <v>0</v>
      </c>
      <c r="K232" s="200" t="s">
        <v>142</v>
      </c>
      <c r="L232" s="205"/>
      <c r="M232" s="206" t="s">
        <v>3</v>
      </c>
      <c r="N232" s="207" t="s">
        <v>43</v>
      </c>
      <c r="O232" s="71"/>
      <c r="P232" s="173">
        <f>O232*H232</f>
        <v>0</v>
      </c>
      <c r="Q232" s="173">
        <v>0.00025999999999999998</v>
      </c>
      <c r="R232" s="173">
        <f>Q232*H232</f>
        <v>0.00077999999999999988</v>
      </c>
      <c r="S232" s="173">
        <v>0</v>
      </c>
      <c r="T232" s="174">
        <f>S232*H232</f>
        <v>0</v>
      </c>
      <c r="U232" s="37"/>
      <c r="V232" s="37"/>
      <c r="W232" s="37"/>
      <c r="X232" s="37"/>
      <c r="Y232" s="37"/>
      <c r="Z232" s="37"/>
      <c r="AA232" s="37"/>
      <c r="AB232" s="37"/>
      <c r="AC232" s="37"/>
      <c r="AD232" s="37"/>
      <c r="AE232" s="37"/>
      <c r="AR232" s="175" t="s">
        <v>200</v>
      </c>
      <c r="AT232" s="175" t="s">
        <v>290</v>
      </c>
      <c r="AU232" s="175" t="s">
        <v>82</v>
      </c>
      <c r="AY232" s="18" t="s">
        <v>135</v>
      </c>
      <c r="BE232" s="176">
        <f>IF(N232="základní",J232,0)</f>
        <v>0</v>
      </c>
      <c r="BF232" s="176">
        <f>IF(N232="snížená",J232,0)</f>
        <v>0</v>
      </c>
      <c r="BG232" s="176">
        <f>IF(N232="zákl. přenesená",J232,0)</f>
        <v>0</v>
      </c>
      <c r="BH232" s="176">
        <f>IF(N232="sníž. přenesená",J232,0)</f>
        <v>0</v>
      </c>
      <c r="BI232" s="176">
        <f>IF(N232="nulová",J232,0)</f>
        <v>0</v>
      </c>
      <c r="BJ232" s="18" t="s">
        <v>80</v>
      </c>
      <c r="BK232" s="176">
        <f>ROUND(I232*H232,2)</f>
        <v>0</v>
      </c>
      <c r="BL232" s="18" t="s">
        <v>143</v>
      </c>
      <c r="BM232" s="175" t="s">
        <v>316</v>
      </c>
    </row>
    <row r="233" s="2" customFormat="1" ht="24.15" customHeight="1">
      <c r="A233" s="37"/>
      <c r="B233" s="163"/>
      <c r="C233" s="164" t="s">
        <v>317</v>
      </c>
      <c r="D233" s="164" t="s">
        <v>138</v>
      </c>
      <c r="E233" s="165" t="s">
        <v>318</v>
      </c>
      <c r="F233" s="166" t="s">
        <v>319</v>
      </c>
      <c r="G233" s="167" t="s">
        <v>141</v>
      </c>
      <c r="H233" s="168">
        <v>1.4059999999999999</v>
      </c>
      <c r="I233" s="169"/>
      <c r="J233" s="170">
        <f>ROUND(I233*H233,2)</f>
        <v>0</v>
      </c>
      <c r="K233" s="166" t="s">
        <v>142</v>
      </c>
      <c r="L233" s="38"/>
      <c r="M233" s="171" t="s">
        <v>3</v>
      </c>
      <c r="N233" s="172" t="s">
        <v>43</v>
      </c>
      <c r="O233" s="71"/>
      <c r="P233" s="173">
        <f>O233*H233</f>
        <v>0</v>
      </c>
      <c r="Q233" s="173">
        <v>0</v>
      </c>
      <c r="R233" s="173">
        <f>Q233*H233</f>
        <v>0</v>
      </c>
      <c r="S233" s="173">
        <v>1.6000000000000001</v>
      </c>
      <c r="T233" s="174">
        <f>S233*H233</f>
        <v>2.2496</v>
      </c>
      <c r="U233" s="37"/>
      <c r="V233" s="37"/>
      <c r="W233" s="37"/>
      <c r="X233" s="37"/>
      <c r="Y233" s="37"/>
      <c r="Z233" s="37"/>
      <c r="AA233" s="37"/>
      <c r="AB233" s="37"/>
      <c r="AC233" s="37"/>
      <c r="AD233" s="37"/>
      <c r="AE233" s="37"/>
      <c r="AR233" s="175" t="s">
        <v>143</v>
      </c>
      <c r="AT233" s="175" t="s">
        <v>138</v>
      </c>
      <c r="AU233" s="175" t="s">
        <v>82</v>
      </c>
      <c r="AY233" s="18" t="s">
        <v>135</v>
      </c>
      <c r="BE233" s="176">
        <f>IF(N233="základní",J233,0)</f>
        <v>0</v>
      </c>
      <c r="BF233" s="176">
        <f>IF(N233="snížená",J233,0)</f>
        <v>0</v>
      </c>
      <c r="BG233" s="176">
        <f>IF(N233="zákl. přenesená",J233,0)</f>
        <v>0</v>
      </c>
      <c r="BH233" s="176">
        <f>IF(N233="sníž. přenesená",J233,0)</f>
        <v>0</v>
      </c>
      <c r="BI233" s="176">
        <f>IF(N233="nulová",J233,0)</f>
        <v>0</v>
      </c>
      <c r="BJ233" s="18" t="s">
        <v>80</v>
      </c>
      <c r="BK233" s="176">
        <f>ROUND(I233*H233,2)</f>
        <v>0</v>
      </c>
      <c r="BL233" s="18" t="s">
        <v>143</v>
      </c>
      <c r="BM233" s="175" t="s">
        <v>320</v>
      </c>
    </row>
    <row r="234" s="13" customFormat="1">
      <c r="A234" s="13"/>
      <c r="B234" s="182"/>
      <c r="C234" s="13"/>
      <c r="D234" s="177" t="s">
        <v>147</v>
      </c>
      <c r="E234" s="183" t="s">
        <v>3</v>
      </c>
      <c r="F234" s="184" t="s">
        <v>321</v>
      </c>
      <c r="G234" s="13"/>
      <c r="H234" s="185">
        <v>1.4059999999999999</v>
      </c>
      <c r="I234" s="186"/>
      <c r="J234" s="13"/>
      <c r="K234" s="13"/>
      <c r="L234" s="182"/>
      <c r="M234" s="187"/>
      <c r="N234" s="188"/>
      <c r="O234" s="188"/>
      <c r="P234" s="188"/>
      <c r="Q234" s="188"/>
      <c r="R234" s="188"/>
      <c r="S234" s="188"/>
      <c r="T234" s="189"/>
      <c r="U234" s="13"/>
      <c r="V234" s="13"/>
      <c r="W234" s="13"/>
      <c r="X234" s="13"/>
      <c r="Y234" s="13"/>
      <c r="Z234" s="13"/>
      <c r="AA234" s="13"/>
      <c r="AB234" s="13"/>
      <c r="AC234" s="13"/>
      <c r="AD234" s="13"/>
      <c r="AE234" s="13"/>
      <c r="AT234" s="183" t="s">
        <v>147</v>
      </c>
      <c r="AU234" s="183" t="s">
        <v>82</v>
      </c>
      <c r="AV234" s="13" t="s">
        <v>82</v>
      </c>
      <c r="AW234" s="13" t="s">
        <v>34</v>
      </c>
      <c r="AX234" s="13" t="s">
        <v>80</v>
      </c>
      <c r="AY234" s="183" t="s">
        <v>135</v>
      </c>
    </row>
    <row r="235" s="2" customFormat="1" ht="24.15" customHeight="1">
      <c r="A235" s="37"/>
      <c r="B235" s="163"/>
      <c r="C235" s="164" t="s">
        <v>322</v>
      </c>
      <c r="D235" s="164" t="s">
        <v>138</v>
      </c>
      <c r="E235" s="165" t="s">
        <v>323</v>
      </c>
      <c r="F235" s="166" t="s">
        <v>324</v>
      </c>
      <c r="G235" s="167" t="s">
        <v>141</v>
      </c>
      <c r="H235" s="168">
        <v>0.30399999999999999</v>
      </c>
      <c r="I235" s="169"/>
      <c r="J235" s="170">
        <f>ROUND(I235*H235,2)</f>
        <v>0</v>
      </c>
      <c r="K235" s="166" t="s">
        <v>142</v>
      </c>
      <c r="L235" s="38"/>
      <c r="M235" s="171" t="s">
        <v>3</v>
      </c>
      <c r="N235" s="172" t="s">
        <v>43</v>
      </c>
      <c r="O235" s="71"/>
      <c r="P235" s="173">
        <f>O235*H235</f>
        <v>0</v>
      </c>
      <c r="Q235" s="173">
        <v>0</v>
      </c>
      <c r="R235" s="173">
        <f>Q235*H235</f>
        <v>0</v>
      </c>
      <c r="S235" s="173">
        <v>2.2000000000000002</v>
      </c>
      <c r="T235" s="174">
        <f>S235*H235</f>
        <v>0.66880000000000006</v>
      </c>
      <c r="U235" s="37"/>
      <c r="V235" s="37"/>
      <c r="W235" s="37"/>
      <c r="X235" s="37"/>
      <c r="Y235" s="37"/>
      <c r="Z235" s="37"/>
      <c r="AA235" s="37"/>
      <c r="AB235" s="37"/>
      <c r="AC235" s="37"/>
      <c r="AD235" s="37"/>
      <c r="AE235" s="37"/>
      <c r="AR235" s="175" t="s">
        <v>143</v>
      </c>
      <c r="AT235" s="175" t="s">
        <v>138</v>
      </c>
      <c r="AU235" s="175" t="s">
        <v>82</v>
      </c>
      <c r="AY235" s="18" t="s">
        <v>135</v>
      </c>
      <c r="BE235" s="176">
        <f>IF(N235="základní",J235,0)</f>
        <v>0</v>
      </c>
      <c r="BF235" s="176">
        <f>IF(N235="snížená",J235,0)</f>
        <v>0</v>
      </c>
      <c r="BG235" s="176">
        <f>IF(N235="zákl. přenesená",J235,0)</f>
        <v>0</v>
      </c>
      <c r="BH235" s="176">
        <f>IF(N235="sníž. přenesená",J235,0)</f>
        <v>0</v>
      </c>
      <c r="BI235" s="176">
        <f>IF(N235="nulová",J235,0)</f>
        <v>0</v>
      </c>
      <c r="BJ235" s="18" t="s">
        <v>80</v>
      </c>
      <c r="BK235" s="176">
        <f>ROUND(I235*H235,2)</f>
        <v>0</v>
      </c>
      <c r="BL235" s="18" t="s">
        <v>143</v>
      </c>
      <c r="BM235" s="175" t="s">
        <v>325</v>
      </c>
    </row>
    <row r="236" s="13" customFormat="1">
      <c r="A236" s="13"/>
      <c r="B236" s="182"/>
      <c r="C236" s="13"/>
      <c r="D236" s="177" t="s">
        <v>147</v>
      </c>
      <c r="E236" s="183" t="s">
        <v>3</v>
      </c>
      <c r="F236" s="184" t="s">
        <v>326</v>
      </c>
      <c r="G236" s="13"/>
      <c r="H236" s="185">
        <v>0.30399999999999999</v>
      </c>
      <c r="I236" s="186"/>
      <c r="J236" s="13"/>
      <c r="K236" s="13"/>
      <c r="L236" s="182"/>
      <c r="M236" s="187"/>
      <c r="N236" s="188"/>
      <c r="O236" s="188"/>
      <c r="P236" s="188"/>
      <c r="Q236" s="188"/>
      <c r="R236" s="188"/>
      <c r="S236" s="188"/>
      <c r="T236" s="189"/>
      <c r="U236" s="13"/>
      <c r="V236" s="13"/>
      <c r="W236" s="13"/>
      <c r="X236" s="13"/>
      <c r="Y236" s="13"/>
      <c r="Z236" s="13"/>
      <c r="AA236" s="13"/>
      <c r="AB236" s="13"/>
      <c r="AC236" s="13"/>
      <c r="AD236" s="13"/>
      <c r="AE236" s="13"/>
      <c r="AT236" s="183" t="s">
        <v>147</v>
      </c>
      <c r="AU236" s="183" t="s">
        <v>82</v>
      </c>
      <c r="AV236" s="13" t="s">
        <v>82</v>
      </c>
      <c r="AW236" s="13" t="s">
        <v>34</v>
      </c>
      <c r="AX236" s="13" t="s">
        <v>80</v>
      </c>
      <c r="AY236" s="183" t="s">
        <v>135</v>
      </c>
    </row>
    <row r="237" s="2" customFormat="1" ht="37.8" customHeight="1">
      <c r="A237" s="37"/>
      <c r="B237" s="163"/>
      <c r="C237" s="164" t="s">
        <v>327</v>
      </c>
      <c r="D237" s="164" t="s">
        <v>138</v>
      </c>
      <c r="E237" s="165" t="s">
        <v>328</v>
      </c>
      <c r="F237" s="166" t="s">
        <v>329</v>
      </c>
      <c r="G237" s="167" t="s">
        <v>159</v>
      </c>
      <c r="H237" s="168">
        <v>7.5999999999999996</v>
      </c>
      <c r="I237" s="169"/>
      <c r="J237" s="170">
        <f>ROUND(I237*H237,2)</f>
        <v>0</v>
      </c>
      <c r="K237" s="166" t="s">
        <v>142</v>
      </c>
      <c r="L237" s="38"/>
      <c r="M237" s="171" t="s">
        <v>3</v>
      </c>
      <c r="N237" s="172" t="s">
        <v>43</v>
      </c>
      <c r="O237" s="71"/>
      <c r="P237" s="173">
        <f>O237*H237</f>
        <v>0</v>
      </c>
      <c r="Q237" s="173">
        <v>0</v>
      </c>
      <c r="R237" s="173">
        <f>Q237*H237</f>
        <v>0</v>
      </c>
      <c r="S237" s="173">
        <v>0.035000000000000003</v>
      </c>
      <c r="T237" s="174">
        <f>S237*H237</f>
        <v>0.26600000000000001</v>
      </c>
      <c r="U237" s="37"/>
      <c r="V237" s="37"/>
      <c r="W237" s="37"/>
      <c r="X237" s="37"/>
      <c r="Y237" s="37"/>
      <c r="Z237" s="37"/>
      <c r="AA237" s="37"/>
      <c r="AB237" s="37"/>
      <c r="AC237" s="37"/>
      <c r="AD237" s="37"/>
      <c r="AE237" s="37"/>
      <c r="AR237" s="175" t="s">
        <v>143</v>
      </c>
      <c r="AT237" s="175" t="s">
        <v>138</v>
      </c>
      <c r="AU237" s="175" t="s">
        <v>82</v>
      </c>
      <c r="AY237" s="18" t="s">
        <v>135</v>
      </c>
      <c r="BE237" s="176">
        <f>IF(N237="základní",J237,0)</f>
        <v>0</v>
      </c>
      <c r="BF237" s="176">
        <f>IF(N237="snížená",J237,0)</f>
        <v>0</v>
      </c>
      <c r="BG237" s="176">
        <f>IF(N237="zákl. přenesená",J237,0)</f>
        <v>0</v>
      </c>
      <c r="BH237" s="176">
        <f>IF(N237="sníž. přenesená",J237,0)</f>
        <v>0</v>
      </c>
      <c r="BI237" s="176">
        <f>IF(N237="nulová",J237,0)</f>
        <v>0</v>
      </c>
      <c r="BJ237" s="18" t="s">
        <v>80</v>
      </c>
      <c r="BK237" s="176">
        <f>ROUND(I237*H237,2)</f>
        <v>0</v>
      </c>
      <c r="BL237" s="18" t="s">
        <v>143</v>
      </c>
      <c r="BM237" s="175" t="s">
        <v>330</v>
      </c>
    </row>
    <row r="238" s="2" customFormat="1">
      <c r="A238" s="37"/>
      <c r="B238" s="38"/>
      <c r="C238" s="37"/>
      <c r="D238" s="177" t="s">
        <v>145</v>
      </c>
      <c r="E238" s="37"/>
      <c r="F238" s="178" t="s">
        <v>331</v>
      </c>
      <c r="G238" s="37"/>
      <c r="H238" s="37"/>
      <c r="I238" s="179"/>
      <c r="J238" s="37"/>
      <c r="K238" s="37"/>
      <c r="L238" s="38"/>
      <c r="M238" s="180"/>
      <c r="N238" s="181"/>
      <c r="O238" s="71"/>
      <c r="P238" s="71"/>
      <c r="Q238" s="71"/>
      <c r="R238" s="71"/>
      <c r="S238" s="71"/>
      <c r="T238" s="72"/>
      <c r="U238" s="37"/>
      <c r="V238" s="37"/>
      <c r="W238" s="37"/>
      <c r="X238" s="37"/>
      <c r="Y238" s="37"/>
      <c r="Z238" s="37"/>
      <c r="AA238" s="37"/>
      <c r="AB238" s="37"/>
      <c r="AC238" s="37"/>
      <c r="AD238" s="37"/>
      <c r="AE238" s="37"/>
      <c r="AT238" s="18" t="s">
        <v>145</v>
      </c>
      <c r="AU238" s="18" t="s">
        <v>82</v>
      </c>
    </row>
    <row r="239" s="13" customFormat="1">
      <c r="A239" s="13"/>
      <c r="B239" s="182"/>
      <c r="C239" s="13"/>
      <c r="D239" s="177" t="s">
        <v>147</v>
      </c>
      <c r="E239" s="183" t="s">
        <v>3</v>
      </c>
      <c r="F239" s="184" t="s">
        <v>332</v>
      </c>
      <c r="G239" s="13"/>
      <c r="H239" s="185">
        <v>7.5999999999999996</v>
      </c>
      <c r="I239" s="186"/>
      <c r="J239" s="13"/>
      <c r="K239" s="13"/>
      <c r="L239" s="182"/>
      <c r="M239" s="187"/>
      <c r="N239" s="188"/>
      <c r="O239" s="188"/>
      <c r="P239" s="188"/>
      <c r="Q239" s="188"/>
      <c r="R239" s="188"/>
      <c r="S239" s="188"/>
      <c r="T239" s="189"/>
      <c r="U239" s="13"/>
      <c r="V239" s="13"/>
      <c r="W239" s="13"/>
      <c r="X239" s="13"/>
      <c r="Y239" s="13"/>
      <c r="Z239" s="13"/>
      <c r="AA239" s="13"/>
      <c r="AB239" s="13"/>
      <c r="AC239" s="13"/>
      <c r="AD239" s="13"/>
      <c r="AE239" s="13"/>
      <c r="AT239" s="183" t="s">
        <v>147</v>
      </c>
      <c r="AU239" s="183" t="s">
        <v>82</v>
      </c>
      <c r="AV239" s="13" t="s">
        <v>82</v>
      </c>
      <c r="AW239" s="13" t="s">
        <v>34</v>
      </c>
      <c r="AX239" s="13" t="s">
        <v>80</v>
      </c>
      <c r="AY239" s="183" t="s">
        <v>135</v>
      </c>
    </row>
    <row r="240" s="2" customFormat="1" ht="37.8" customHeight="1">
      <c r="A240" s="37"/>
      <c r="B240" s="163"/>
      <c r="C240" s="164" t="s">
        <v>333</v>
      </c>
      <c r="D240" s="164" t="s">
        <v>138</v>
      </c>
      <c r="E240" s="165" t="s">
        <v>334</v>
      </c>
      <c r="F240" s="166" t="s">
        <v>335</v>
      </c>
      <c r="G240" s="167" t="s">
        <v>159</v>
      </c>
      <c r="H240" s="168">
        <v>2.3999999999999999</v>
      </c>
      <c r="I240" s="169"/>
      <c r="J240" s="170">
        <f>ROUND(I240*H240,2)</f>
        <v>0</v>
      </c>
      <c r="K240" s="166" t="s">
        <v>142</v>
      </c>
      <c r="L240" s="38"/>
      <c r="M240" s="171" t="s">
        <v>3</v>
      </c>
      <c r="N240" s="172" t="s">
        <v>43</v>
      </c>
      <c r="O240" s="71"/>
      <c r="P240" s="173">
        <f>O240*H240</f>
        <v>0</v>
      </c>
      <c r="Q240" s="173">
        <v>0</v>
      </c>
      <c r="R240" s="173">
        <f>Q240*H240</f>
        <v>0</v>
      </c>
      <c r="S240" s="173">
        <v>0.075999999999999998</v>
      </c>
      <c r="T240" s="174">
        <f>S240*H240</f>
        <v>0.18239999999999998</v>
      </c>
      <c r="U240" s="37"/>
      <c r="V240" s="37"/>
      <c r="W240" s="37"/>
      <c r="X240" s="37"/>
      <c r="Y240" s="37"/>
      <c r="Z240" s="37"/>
      <c r="AA240" s="37"/>
      <c r="AB240" s="37"/>
      <c r="AC240" s="37"/>
      <c r="AD240" s="37"/>
      <c r="AE240" s="37"/>
      <c r="AR240" s="175" t="s">
        <v>143</v>
      </c>
      <c r="AT240" s="175" t="s">
        <v>138</v>
      </c>
      <c r="AU240" s="175" t="s">
        <v>82</v>
      </c>
      <c r="AY240" s="18" t="s">
        <v>135</v>
      </c>
      <c r="BE240" s="176">
        <f>IF(N240="základní",J240,0)</f>
        <v>0</v>
      </c>
      <c r="BF240" s="176">
        <f>IF(N240="snížená",J240,0)</f>
        <v>0</v>
      </c>
      <c r="BG240" s="176">
        <f>IF(N240="zákl. přenesená",J240,0)</f>
        <v>0</v>
      </c>
      <c r="BH240" s="176">
        <f>IF(N240="sníž. přenesená",J240,0)</f>
        <v>0</v>
      </c>
      <c r="BI240" s="176">
        <f>IF(N240="nulová",J240,0)</f>
        <v>0</v>
      </c>
      <c r="BJ240" s="18" t="s">
        <v>80</v>
      </c>
      <c r="BK240" s="176">
        <f>ROUND(I240*H240,2)</f>
        <v>0</v>
      </c>
      <c r="BL240" s="18" t="s">
        <v>143</v>
      </c>
      <c r="BM240" s="175" t="s">
        <v>336</v>
      </c>
    </row>
    <row r="241" s="2" customFormat="1">
      <c r="A241" s="37"/>
      <c r="B241" s="38"/>
      <c r="C241" s="37"/>
      <c r="D241" s="177" t="s">
        <v>145</v>
      </c>
      <c r="E241" s="37"/>
      <c r="F241" s="178" t="s">
        <v>337</v>
      </c>
      <c r="G241" s="37"/>
      <c r="H241" s="37"/>
      <c r="I241" s="179"/>
      <c r="J241" s="37"/>
      <c r="K241" s="37"/>
      <c r="L241" s="38"/>
      <c r="M241" s="180"/>
      <c r="N241" s="181"/>
      <c r="O241" s="71"/>
      <c r="P241" s="71"/>
      <c r="Q241" s="71"/>
      <c r="R241" s="71"/>
      <c r="S241" s="71"/>
      <c r="T241" s="72"/>
      <c r="U241" s="37"/>
      <c r="V241" s="37"/>
      <c r="W241" s="37"/>
      <c r="X241" s="37"/>
      <c r="Y241" s="37"/>
      <c r="Z241" s="37"/>
      <c r="AA241" s="37"/>
      <c r="AB241" s="37"/>
      <c r="AC241" s="37"/>
      <c r="AD241" s="37"/>
      <c r="AE241" s="37"/>
      <c r="AT241" s="18" t="s">
        <v>145</v>
      </c>
      <c r="AU241" s="18" t="s">
        <v>82</v>
      </c>
    </row>
    <row r="242" s="13" customFormat="1">
      <c r="A242" s="13"/>
      <c r="B242" s="182"/>
      <c r="C242" s="13"/>
      <c r="D242" s="177" t="s">
        <v>147</v>
      </c>
      <c r="E242" s="183" t="s">
        <v>3</v>
      </c>
      <c r="F242" s="184" t="s">
        <v>338</v>
      </c>
      <c r="G242" s="13"/>
      <c r="H242" s="185">
        <v>2.3999999999999999</v>
      </c>
      <c r="I242" s="186"/>
      <c r="J242" s="13"/>
      <c r="K242" s="13"/>
      <c r="L242" s="182"/>
      <c r="M242" s="187"/>
      <c r="N242" s="188"/>
      <c r="O242" s="188"/>
      <c r="P242" s="188"/>
      <c r="Q242" s="188"/>
      <c r="R242" s="188"/>
      <c r="S242" s="188"/>
      <c r="T242" s="189"/>
      <c r="U242" s="13"/>
      <c r="V242" s="13"/>
      <c r="W242" s="13"/>
      <c r="X242" s="13"/>
      <c r="Y242" s="13"/>
      <c r="Z242" s="13"/>
      <c r="AA242" s="13"/>
      <c r="AB242" s="13"/>
      <c r="AC242" s="13"/>
      <c r="AD242" s="13"/>
      <c r="AE242" s="13"/>
      <c r="AT242" s="183" t="s">
        <v>147</v>
      </c>
      <c r="AU242" s="183" t="s">
        <v>82</v>
      </c>
      <c r="AV242" s="13" t="s">
        <v>82</v>
      </c>
      <c r="AW242" s="13" t="s">
        <v>34</v>
      </c>
      <c r="AX242" s="13" t="s">
        <v>80</v>
      </c>
      <c r="AY242" s="183" t="s">
        <v>135</v>
      </c>
    </row>
    <row r="243" s="2" customFormat="1" ht="49.05" customHeight="1">
      <c r="A243" s="37"/>
      <c r="B243" s="163"/>
      <c r="C243" s="164" t="s">
        <v>339</v>
      </c>
      <c r="D243" s="164" t="s">
        <v>138</v>
      </c>
      <c r="E243" s="165" t="s">
        <v>340</v>
      </c>
      <c r="F243" s="166" t="s">
        <v>341</v>
      </c>
      <c r="G243" s="167" t="s">
        <v>242</v>
      </c>
      <c r="H243" s="168">
        <v>2</v>
      </c>
      <c r="I243" s="169"/>
      <c r="J243" s="170">
        <f>ROUND(I243*H243,2)</f>
        <v>0</v>
      </c>
      <c r="K243" s="166" t="s">
        <v>142</v>
      </c>
      <c r="L243" s="38"/>
      <c r="M243" s="171" t="s">
        <v>3</v>
      </c>
      <c r="N243" s="172" t="s">
        <v>43</v>
      </c>
      <c r="O243" s="71"/>
      <c r="P243" s="173">
        <f>O243*H243</f>
        <v>0</v>
      </c>
      <c r="Q243" s="173">
        <v>0</v>
      </c>
      <c r="R243" s="173">
        <f>Q243*H243</f>
        <v>0</v>
      </c>
      <c r="S243" s="173">
        <v>0.042000000000000003</v>
      </c>
      <c r="T243" s="174">
        <f>S243*H243</f>
        <v>0.084000000000000005</v>
      </c>
      <c r="U243" s="37"/>
      <c r="V243" s="37"/>
      <c r="W243" s="37"/>
      <c r="X243" s="37"/>
      <c r="Y243" s="37"/>
      <c r="Z243" s="37"/>
      <c r="AA243" s="37"/>
      <c r="AB243" s="37"/>
      <c r="AC243" s="37"/>
      <c r="AD243" s="37"/>
      <c r="AE243" s="37"/>
      <c r="AR243" s="175" t="s">
        <v>143</v>
      </c>
      <c r="AT243" s="175" t="s">
        <v>138</v>
      </c>
      <c r="AU243" s="175" t="s">
        <v>82</v>
      </c>
      <c r="AY243" s="18" t="s">
        <v>135</v>
      </c>
      <c r="BE243" s="176">
        <f>IF(N243="základní",J243,0)</f>
        <v>0</v>
      </c>
      <c r="BF243" s="176">
        <f>IF(N243="snížená",J243,0)</f>
        <v>0</v>
      </c>
      <c r="BG243" s="176">
        <f>IF(N243="zákl. přenesená",J243,0)</f>
        <v>0</v>
      </c>
      <c r="BH243" s="176">
        <f>IF(N243="sníž. přenesená",J243,0)</f>
        <v>0</v>
      </c>
      <c r="BI243" s="176">
        <f>IF(N243="nulová",J243,0)</f>
        <v>0</v>
      </c>
      <c r="BJ243" s="18" t="s">
        <v>80</v>
      </c>
      <c r="BK243" s="176">
        <f>ROUND(I243*H243,2)</f>
        <v>0</v>
      </c>
      <c r="BL243" s="18" t="s">
        <v>143</v>
      </c>
      <c r="BM243" s="175" t="s">
        <v>342</v>
      </c>
    </row>
    <row r="244" s="13" customFormat="1">
      <c r="A244" s="13"/>
      <c r="B244" s="182"/>
      <c r="C244" s="13"/>
      <c r="D244" s="177" t="s">
        <v>147</v>
      </c>
      <c r="E244" s="183" t="s">
        <v>3</v>
      </c>
      <c r="F244" s="184" t="s">
        <v>343</v>
      </c>
      <c r="G244" s="13"/>
      <c r="H244" s="185">
        <v>2</v>
      </c>
      <c r="I244" s="186"/>
      <c r="J244" s="13"/>
      <c r="K244" s="13"/>
      <c r="L244" s="182"/>
      <c r="M244" s="187"/>
      <c r="N244" s="188"/>
      <c r="O244" s="188"/>
      <c r="P244" s="188"/>
      <c r="Q244" s="188"/>
      <c r="R244" s="188"/>
      <c r="S244" s="188"/>
      <c r="T244" s="189"/>
      <c r="U244" s="13"/>
      <c r="V244" s="13"/>
      <c r="W244" s="13"/>
      <c r="X244" s="13"/>
      <c r="Y244" s="13"/>
      <c r="Z244" s="13"/>
      <c r="AA244" s="13"/>
      <c r="AB244" s="13"/>
      <c r="AC244" s="13"/>
      <c r="AD244" s="13"/>
      <c r="AE244" s="13"/>
      <c r="AT244" s="183" t="s">
        <v>147</v>
      </c>
      <c r="AU244" s="183" t="s">
        <v>82</v>
      </c>
      <c r="AV244" s="13" t="s">
        <v>82</v>
      </c>
      <c r="AW244" s="13" t="s">
        <v>34</v>
      </c>
      <c r="AX244" s="13" t="s">
        <v>80</v>
      </c>
      <c r="AY244" s="183" t="s">
        <v>135</v>
      </c>
    </row>
    <row r="245" s="2" customFormat="1" ht="37.8" customHeight="1">
      <c r="A245" s="37"/>
      <c r="B245" s="163"/>
      <c r="C245" s="164" t="s">
        <v>344</v>
      </c>
      <c r="D245" s="164" t="s">
        <v>138</v>
      </c>
      <c r="E245" s="165" t="s">
        <v>345</v>
      </c>
      <c r="F245" s="166" t="s">
        <v>346</v>
      </c>
      <c r="G245" s="167" t="s">
        <v>159</v>
      </c>
      <c r="H245" s="168">
        <v>128.43899999999999</v>
      </c>
      <c r="I245" s="169"/>
      <c r="J245" s="170">
        <f>ROUND(I245*H245,2)</f>
        <v>0</v>
      </c>
      <c r="K245" s="166" t="s">
        <v>142</v>
      </c>
      <c r="L245" s="38"/>
      <c r="M245" s="171" t="s">
        <v>3</v>
      </c>
      <c r="N245" s="172" t="s">
        <v>43</v>
      </c>
      <c r="O245" s="71"/>
      <c r="P245" s="173">
        <f>O245*H245</f>
        <v>0</v>
      </c>
      <c r="Q245" s="173">
        <v>0</v>
      </c>
      <c r="R245" s="173">
        <f>Q245*H245</f>
        <v>0</v>
      </c>
      <c r="S245" s="173">
        <v>0.02</v>
      </c>
      <c r="T245" s="174">
        <f>S245*H245</f>
        <v>2.5687799999999998</v>
      </c>
      <c r="U245" s="37"/>
      <c r="V245" s="37"/>
      <c r="W245" s="37"/>
      <c r="X245" s="37"/>
      <c r="Y245" s="37"/>
      <c r="Z245" s="37"/>
      <c r="AA245" s="37"/>
      <c r="AB245" s="37"/>
      <c r="AC245" s="37"/>
      <c r="AD245" s="37"/>
      <c r="AE245" s="37"/>
      <c r="AR245" s="175" t="s">
        <v>143</v>
      </c>
      <c r="AT245" s="175" t="s">
        <v>138</v>
      </c>
      <c r="AU245" s="175" t="s">
        <v>82</v>
      </c>
      <c r="AY245" s="18" t="s">
        <v>135</v>
      </c>
      <c r="BE245" s="176">
        <f>IF(N245="základní",J245,0)</f>
        <v>0</v>
      </c>
      <c r="BF245" s="176">
        <f>IF(N245="snížená",J245,0)</f>
        <v>0</v>
      </c>
      <c r="BG245" s="176">
        <f>IF(N245="zákl. přenesená",J245,0)</f>
        <v>0</v>
      </c>
      <c r="BH245" s="176">
        <f>IF(N245="sníž. přenesená",J245,0)</f>
        <v>0</v>
      </c>
      <c r="BI245" s="176">
        <f>IF(N245="nulová",J245,0)</f>
        <v>0</v>
      </c>
      <c r="BJ245" s="18" t="s">
        <v>80</v>
      </c>
      <c r="BK245" s="176">
        <f>ROUND(I245*H245,2)</f>
        <v>0</v>
      </c>
      <c r="BL245" s="18" t="s">
        <v>143</v>
      </c>
      <c r="BM245" s="175" t="s">
        <v>347</v>
      </c>
    </row>
    <row r="246" s="2" customFormat="1">
      <c r="A246" s="37"/>
      <c r="B246" s="38"/>
      <c r="C246" s="37"/>
      <c r="D246" s="177" t="s">
        <v>145</v>
      </c>
      <c r="E246" s="37"/>
      <c r="F246" s="178" t="s">
        <v>348</v>
      </c>
      <c r="G246" s="37"/>
      <c r="H246" s="37"/>
      <c r="I246" s="179"/>
      <c r="J246" s="37"/>
      <c r="K246" s="37"/>
      <c r="L246" s="38"/>
      <c r="M246" s="180"/>
      <c r="N246" s="181"/>
      <c r="O246" s="71"/>
      <c r="P246" s="71"/>
      <c r="Q246" s="71"/>
      <c r="R246" s="71"/>
      <c r="S246" s="71"/>
      <c r="T246" s="72"/>
      <c r="U246" s="37"/>
      <c r="V246" s="37"/>
      <c r="W246" s="37"/>
      <c r="X246" s="37"/>
      <c r="Y246" s="37"/>
      <c r="Z246" s="37"/>
      <c r="AA246" s="37"/>
      <c r="AB246" s="37"/>
      <c r="AC246" s="37"/>
      <c r="AD246" s="37"/>
      <c r="AE246" s="37"/>
      <c r="AT246" s="18" t="s">
        <v>145</v>
      </c>
      <c r="AU246" s="18" t="s">
        <v>82</v>
      </c>
    </row>
    <row r="247" s="13" customFormat="1">
      <c r="A247" s="13"/>
      <c r="B247" s="182"/>
      <c r="C247" s="13"/>
      <c r="D247" s="177" t="s">
        <v>147</v>
      </c>
      <c r="E247" s="183" t="s">
        <v>3</v>
      </c>
      <c r="F247" s="184" t="s">
        <v>171</v>
      </c>
      <c r="G247" s="13"/>
      <c r="H247" s="185">
        <v>53.106000000000002</v>
      </c>
      <c r="I247" s="186"/>
      <c r="J247" s="13"/>
      <c r="K247" s="13"/>
      <c r="L247" s="182"/>
      <c r="M247" s="187"/>
      <c r="N247" s="188"/>
      <c r="O247" s="188"/>
      <c r="P247" s="188"/>
      <c r="Q247" s="188"/>
      <c r="R247" s="188"/>
      <c r="S247" s="188"/>
      <c r="T247" s="189"/>
      <c r="U247" s="13"/>
      <c r="V247" s="13"/>
      <c r="W247" s="13"/>
      <c r="X247" s="13"/>
      <c r="Y247" s="13"/>
      <c r="Z247" s="13"/>
      <c r="AA247" s="13"/>
      <c r="AB247" s="13"/>
      <c r="AC247" s="13"/>
      <c r="AD247" s="13"/>
      <c r="AE247" s="13"/>
      <c r="AT247" s="183" t="s">
        <v>147</v>
      </c>
      <c r="AU247" s="183" t="s">
        <v>82</v>
      </c>
      <c r="AV247" s="13" t="s">
        <v>82</v>
      </c>
      <c r="AW247" s="13" t="s">
        <v>34</v>
      </c>
      <c r="AX247" s="13" t="s">
        <v>72</v>
      </c>
      <c r="AY247" s="183" t="s">
        <v>135</v>
      </c>
    </row>
    <row r="248" s="13" customFormat="1">
      <c r="A248" s="13"/>
      <c r="B248" s="182"/>
      <c r="C248" s="13"/>
      <c r="D248" s="177" t="s">
        <v>147</v>
      </c>
      <c r="E248" s="183" t="s">
        <v>3</v>
      </c>
      <c r="F248" s="184" t="s">
        <v>172</v>
      </c>
      <c r="G248" s="13"/>
      <c r="H248" s="185">
        <v>-1.6000000000000001</v>
      </c>
      <c r="I248" s="186"/>
      <c r="J248" s="13"/>
      <c r="K248" s="13"/>
      <c r="L248" s="182"/>
      <c r="M248" s="187"/>
      <c r="N248" s="188"/>
      <c r="O248" s="188"/>
      <c r="P248" s="188"/>
      <c r="Q248" s="188"/>
      <c r="R248" s="188"/>
      <c r="S248" s="188"/>
      <c r="T248" s="189"/>
      <c r="U248" s="13"/>
      <c r="V248" s="13"/>
      <c r="W248" s="13"/>
      <c r="X248" s="13"/>
      <c r="Y248" s="13"/>
      <c r="Z248" s="13"/>
      <c r="AA248" s="13"/>
      <c r="AB248" s="13"/>
      <c r="AC248" s="13"/>
      <c r="AD248" s="13"/>
      <c r="AE248" s="13"/>
      <c r="AT248" s="183" t="s">
        <v>147</v>
      </c>
      <c r="AU248" s="183" t="s">
        <v>82</v>
      </c>
      <c r="AV248" s="13" t="s">
        <v>82</v>
      </c>
      <c r="AW248" s="13" t="s">
        <v>34</v>
      </c>
      <c r="AX248" s="13" t="s">
        <v>72</v>
      </c>
      <c r="AY248" s="183" t="s">
        <v>135</v>
      </c>
    </row>
    <row r="249" s="13" customFormat="1">
      <c r="A249" s="13"/>
      <c r="B249" s="182"/>
      <c r="C249" s="13"/>
      <c r="D249" s="177" t="s">
        <v>147</v>
      </c>
      <c r="E249" s="183" t="s">
        <v>3</v>
      </c>
      <c r="F249" s="184" t="s">
        <v>173</v>
      </c>
      <c r="G249" s="13"/>
      <c r="H249" s="185">
        <v>-2.5169999999999999</v>
      </c>
      <c r="I249" s="186"/>
      <c r="J249" s="13"/>
      <c r="K249" s="13"/>
      <c r="L249" s="182"/>
      <c r="M249" s="187"/>
      <c r="N249" s="188"/>
      <c r="O249" s="188"/>
      <c r="P249" s="188"/>
      <c r="Q249" s="188"/>
      <c r="R249" s="188"/>
      <c r="S249" s="188"/>
      <c r="T249" s="189"/>
      <c r="U249" s="13"/>
      <c r="V249" s="13"/>
      <c r="W249" s="13"/>
      <c r="X249" s="13"/>
      <c r="Y249" s="13"/>
      <c r="Z249" s="13"/>
      <c r="AA249" s="13"/>
      <c r="AB249" s="13"/>
      <c r="AC249" s="13"/>
      <c r="AD249" s="13"/>
      <c r="AE249" s="13"/>
      <c r="AT249" s="183" t="s">
        <v>147</v>
      </c>
      <c r="AU249" s="183" t="s">
        <v>82</v>
      </c>
      <c r="AV249" s="13" t="s">
        <v>82</v>
      </c>
      <c r="AW249" s="13" t="s">
        <v>34</v>
      </c>
      <c r="AX249" s="13" t="s">
        <v>72</v>
      </c>
      <c r="AY249" s="183" t="s">
        <v>135</v>
      </c>
    </row>
    <row r="250" s="13" customFormat="1">
      <c r="A250" s="13"/>
      <c r="B250" s="182"/>
      <c r="C250" s="13"/>
      <c r="D250" s="177" t="s">
        <v>147</v>
      </c>
      <c r="E250" s="183" t="s">
        <v>3</v>
      </c>
      <c r="F250" s="184" t="s">
        <v>174</v>
      </c>
      <c r="G250" s="13"/>
      <c r="H250" s="185">
        <v>20.387</v>
      </c>
      <c r="I250" s="186"/>
      <c r="J250" s="13"/>
      <c r="K250" s="13"/>
      <c r="L250" s="182"/>
      <c r="M250" s="187"/>
      <c r="N250" s="188"/>
      <c r="O250" s="188"/>
      <c r="P250" s="188"/>
      <c r="Q250" s="188"/>
      <c r="R250" s="188"/>
      <c r="S250" s="188"/>
      <c r="T250" s="189"/>
      <c r="U250" s="13"/>
      <c r="V250" s="13"/>
      <c r="W250" s="13"/>
      <c r="X250" s="13"/>
      <c r="Y250" s="13"/>
      <c r="Z250" s="13"/>
      <c r="AA250" s="13"/>
      <c r="AB250" s="13"/>
      <c r="AC250" s="13"/>
      <c r="AD250" s="13"/>
      <c r="AE250" s="13"/>
      <c r="AT250" s="183" t="s">
        <v>147</v>
      </c>
      <c r="AU250" s="183" t="s">
        <v>82</v>
      </c>
      <c r="AV250" s="13" t="s">
        <v>82</v>
      </c>
      <c r="AW250" s="13" t="s">
        <v>34</v>
      </c>
      <c r="AX250" s="13" t="s">
        <v>72</v>
      </c>
      <c r="AY250" s="183" t="s">
        <v>135</v>
      </c>
    </row>
    <row r="251" s="13" customFormat="1">
      <c r="A251" s="13"/>
      <c r="B251" s="182"/>
      <c r="C251" s="13"/>
      <c r="D251" s="177" t="s">
        <v>147</v>
      </c>
      <c r="E251" s="183" t="s">
        <v>3</v>
      </c>
      <c r="F251" s="184" t="s">
        <v>175</v>
      </c>
      <c r="G251" s="13"/>
      <c r="H251" s="185">
        <v>-3.2000000000000002</v>
      </c>
      <c r="I251" s="186"/>
      <c r="J251" s="13"/>
      <c r="K251" s="13"/>
      <c r="L251" s="182"/>
      <c r="M251" s="187"/>
      <c r="N251" s="188"/>
      <c r="O251" s="188"/>
      <c r="P251" s="188"/>
      <c r="Q251" s="188"/>
      <c r="R251" s="188"/>
      <c r="S251" s="188"/>
      <c r="T251" s="189"/>
      <c r="U251" s="13"/>
      <c r="V251" s="13"/>
      <c r="W251" s="13"/>
      <c r="X251" s="13"/>
      <c r="Y251" s="13"/>
      <c r="Z251" s="13"/>
      <c r="AA251" s="13"/>
      <c r="AB251" s="13"/>
      <c r="AC251" s="13"/>
      <c r="AD251" s="13"/>
      <c r="AE251" s="13"/>
      <c r="AT251" s="183" t="s">
        <v>147</v>
      </c>
      <c r="AU251" s="183" t="s">
        <v>82</v>
      </c>
      <c r="AV251" s="13" t="s">
        <v>82</v>
      </c>
      <c r="AW251" s="13" t="s">
        <v>34</v>
      </c>
      <c r="AX251" s="13" t="s">
        <v>72</v>
      </c>
      <c r="AY251" s="183" t="s">
        <v>135</v>
      </c>
    </row>
    <row r="252" s="13" customFormat="1">
      <c r="A252" s="13"/>
      <c r="B252" s="182"/>
      <c r="C252" s="13"/>
      <c r="D252" s="177" t="s">
        <v>147</v>
      </c>
      <c r="E252" s="183" t="s">
        <v>3</v>
      </c>
      <c r="F252" s="184" t="s">
        <v>176</v>
      </c>
      <c r="G252" s="13"/>
      <c r="H252" s="185">
        <v>-2.3999999999999999</v>
      </c>
      <c r="I252" s="186"/>
      <c r="J252" s="13"/>
      <c r="K252" s="13"/>
      <c r="L252" s="182"/>
      <c r="M252" s="187"/>
      <c r="N252" s="188"/>
      <c r="O252" s="188"/>
      <c r="P252" s="188"/>
      <c r="Q252" s="188"/>
      <c r="R252" s="188"/>
      <c r="S252" s="188"/>
      <c r="T252" s="189"/>
      <c r="U252" s="13"/>
      <c r="V252" s="13"/>
      <c r="W252" s="13"/>
      <c r="X252" s="13"/>
      <c r="Y252" s="13"/>
      <c r="Z252" s="13"/>
      <c r="AA252" s="13"/>
      <c r="AB252" s="13"/>
      <c r="AC252" s="13"/>
      <c r="AD252" s="13"/>
      <c r="AE252" s="13"/>
      <c r="AT252" s="183" t="s">
        <v>147</v>
      </c>
      <c r="AU252" s="183" t="s">
        <v>82</v>
      </c>
      <c r="AV252" s="13" t="s">
        <v>82</v>
      </c>
      <c r="AW252" s="13" t="s">
        <v>34</v>
      </c>
      <c r="AX252" s="13" t="s">
        <v>72</v>
      </c>
      <c r="AY252" s="183" t="s">
        <v>135</v>
      </c>
    </row>
    <row r="253" s="13" customFormat="1">
      <c r="A253" s="13"/>
      <c r="B253" s="182"/>
      <c r="C253" s="13"/>
      <c r="D253" s="177" t="s">
        <v>147</v>
      </c>
      <c r="E253" s="183" t="s">
        <v>3</v>
      </c>
      <c r="F253" s="184" t="s">
        <v>177</v>
      </c>
      <c r="G253" s="13"/>
      <c r="H253" s="185">
        <v>54.158999999999999</v>
      </c>
      <c r="I253" s="186"/>
      <c r="J253" s="13"/>
      <c r="K253" s="13"/>
      <c r="L253" s="182"/>
      <c r="M253" s="187"/>
      <c r="N253" s="188"/>
      <c r="O253" s="188"/>
      <c r="P253" s="188"/>
      <c r="Q253" s="188"/>
      <c r="R253" s="188"/>
      <c r="S253" s="188"/>
      <c r="T253" s="189"/>
      <c r="U253" s="13"/>
      <c r="V253" s="13"/>
      <c r="W253" s="13"/>
      <c r="X253" s="13"/>
      <c r="Y253" s="13"/>
      <c r="Z253" s="13"/>
      <c r="AA253" s="13"/>
      <c r="AB253" s="13"/>
      <c r="AC253" s="13"/>
      <c r="AD253" s="13"/>
      <c r="AE253" s="13"/>
      <c r="AT253" s="183" t="s">
        <v>147</v>
      </c>
      <c r="AU253" s="183" t="s">
        <v>82</v>
      </c>
      <c r="AV253" s="13" t="s">
        <v>82</v>
      </c>
      <c r="AW253" s="13" t="s">
        <v>34</v>
      </c>
      <c r="AX253" s="13" t="s">
        <v>72</v>
      </c>
      <c r="AY253" s="183" t="s">
        <v>135</v>
      </c>
    </row>
    <row r="254" s="13" customFormat="1">
      <c r="A254" s="13"/>
      <c r="B254" s="182"/>
      <c r="C254" s="13"/>
      <c r="D254" s="177" t="s">
        <v>147</v>
      </c>
      <c r="E254" s="183" t="s">
        <v>3</v>
      </c>
      <c r="F254" s="184" t="s">
        <v>172</v>
      </c>
      <c r="G254" s="13"/>
      <c r="H254" s="185">
        <v>-1.6000000000000001</v>
      </c>
      <c r="I254" s="186"/>
      <c r="J254" s="13"/>
      <c r="K254" s="13"/>
      <c r="L254" s="182"/>
      <c r="M254" s="187"/>
      <c r="N254" s="188"/>
      <c r="O254" s="188"/>
      <c r="P254" s="188"/>
      <c r="Q254" s="188"/>
      <c r="R254" s="188"/>
      <c r="S254" s="188"/>
      <c r="T254" s="189"/>
      <c r="U254" s="13"/>
      <c r="V254" s="13"/>
      <c r="W254" s="13"/>
      <c r="X254" s="13"/>
      <c r="Y254" s="13"/>
      <c r="Z254" s="13"/>
      <c r="AA254" s="13"/>
      <c r="AB254" s="13"/>
      <c r="AC254" s="13"/>
      <c r="AD254" s="13"/>
      <c r="AE254" s="13"/>
      <c r="AT254" s="183" t="s">
        <v>147</v>
      </c>
      <c r="AU254" s="183" t="s">
        <v>82</v>
      </c>
      <c r="AV254" s="13" t="s">
        <v>82</v>
      </c>
      <c r="AW254" s="13" t="s">
        <v>34</v>
      </c>
      <c r="AX254" s="13" t="s">
        <v>72</v>
      </c>
      <c r="AY254" s="183" t="s">
        <v>135</v>
      </c>
    </row>
    <row r="255" s="13" customFormat="1">
      <c r="A255" s="13"/>
      <c r="B255" s="182"/>
      <c r="C255" s="13"/>
      <c r="D255" s="177" t="s">
        <v>147</v>
      </c>
      <c r="E255" s="183" t="s">
        <v>3</v>
      </c>
      <c r="F255" s="184" t="s">
        <v>173</v>
      </c>
      <c r="G255" s="13"/>
      <c r="H255" s="185">
        <v>-2.5169999999999999</v>
      </c>
      <c r="I255" s="186"/>
      <c r="J255" s="13"/>
      <c r="K255" s="13"/>
      <c r="L255" s="182"/>
      <c r="M255" s="187"/>
      <c r="N255" s="188"/>
      <c r="O255" s="188"/>
      <c r="P255" s="188"/>
      <c r="Q255" s="188"/>
      <c r="R255" s="188"/>
      <c r="S255" s="188"/>
      <c r="T255" s="189"/>
      <c r="U255" s="13"/>
      <c r="V255" s="13"/>
      <c r="W255" s="13"/>
      <c r="X255" s="13"/>
      <c r="Y255" s="13"/>
      <c r="Z255" s="13"/>
      <c r="AA255" s="13"/>
      <c r="AB255" s="13"/>
      <c r="AC255" s="13"/>
      <c r="AD255" s="13"/>
      <c r="AE255" s="13"/>
      <c r="AT255" s="183" t="s">
        <v>147</v>
      </c>
      <c r="AU255" s="183" t="s">
        <v>82</v>
      </c>
      <c r="AV255" s="13" t="s">
        <v>82</v>
      </c>
      <c r="AW255" s="13" t="s">
        <v>34</v>
      </c>
      <c r="AX255" s="13" t="s">
        <v>72</v>
      </c>
      <c r="AY255" s="183" t="s">
        <v>135</v>
      </c>
    </row>
    <row r="256" s="13" customFormat="1">
      <c r="A256" s="13"/>
      <c r="B256" s="182"/>
      <c r="C256" s="13"/>
      <c r="D256" s="177" t="s">
        <v>147</v>
      </c>
      <c r="E256" s="183" t="s">
        <v>3</v>
      </c>
      <c r="F256" s="184" t="s">
        <v>178</v>
      </c>
      <c r="G256" s="13"/>
      <c r="H256" s="185">
        <v>20.221</v>
      </c>
      <c r="I256" s="186"/>
      <c r="J256" s="13"/>
      <c r="K256" s="13"/>
      <c r="L256" s="182"/>
      <c r="M256" s="187"/>
      <c r="N256" s="188"/>
      <c r="O256" s="188"/>
      <c r="P256" s="188"/>
      <c r="Q256" s="188"/>
      <c r="R256" s="188"/>
      <c r="S256" s="188"/>
      <c r="T256" s="189"/>
      <c r="U256" s="13"/>
      <c r="V256" s="13"/>
      <c r="W256" s="13"/>
      <c r="X256" s="13"/>
      <c r="Y256" s="13"/>
      <c r="Z256" s="13"/>
      <c r="AA256" s="13"/>
      <c r="AB256" s="13"/>
      <c r="AC256" s="13"/>
      <c r="AD256" s="13"/>
      <c r="AE256" s="13"/>
      <c r="AT256" s="183" t="s">
        <v>147</v>
      </c>
      <c r="AU256" s="183" t="s">
        <v>82</v>
      </c>
      <c r="AV256" s="13" t="s">
        <v>82</v>
      </c>
      <c r="AW256" s="13" t="s">
        <v>34</v>
      </c>
      <c r="AX256" s="13" t="s">
        <v>72</v>
      </c>
      <c r="AY256" s="183" t="s">
        <v>135</v>
      </c>
    </row>
    <row r="257" s="13" customFormat="1">
      <c r="A257" s="13"/>
      <c r="B257" s="182"/>
      <c r="C257" s="13"/>
      <c r="D257" s="177" t="s">
        <v>147</v>
      </c>
      <c r="E257" s="183" t="s">
        <v>3</v>
      </c>
      <c r="F257" s="184" t="s">
        <v>175</v>
      </c>
      <c r="G257" s="13"/>
      <c r="H257" s="185">
        <v>-3.2000000000000002</v>
      </c>
      <c r="I257" s="186"/>
      <c r="J257" s="13"/>
      <c r="K257" s="13"/>
      <c r="L257" s="182"/>
      <c r="M257" s="187"/>
      <c r="N257" s="188"/>
      <c r="O257" s="188"/>
      <c r="P257" s="188"/>
      <c r="Q257" s="188"/>
      <c r="R257" s="188"/>
      <c r="S257" s="188"/>
      <c r="T257" s="189"/>
      <c r="U257" s="13"/>
      <c r="V257" s="13"/>
      <c r="W257" s="13"/>
      <c r="X257" s="13"/>
      <c r="Y257" s="13"/>
      <c r="Z257" s="13"/>
      <c r="AA257" s="13"/>
      <c r="AB257" s="13"/>
      <c r="AC257" s="13"/>
      <c r="AD257" s="13"/>
      <c r="AE257" s="13"/>
      <c r="AT257" s="183" t="s">
        <v>147</v>
      </c>
      <c r="AU257" s="183" t="s">
        <v>82</v>
      </c>
      <c r="AV257" s="13" t="s">
        <v>82</v>
      </c>
      <c r="AW257" s="13" t="s">
        <v>34</v>
      </c>
      <c r="AX257" s="13" t="s">
        <v>72</v>
      </c>
      <c r="AY257" s="183" t="s">
        <v>135</v>
      </c>
    </row>
    <row r="258" s="13" customFormat="1">
      <c r="A258" s="13"/>
      <c r="B258" s="182"/>
      <c r="C258" s="13"/>
      <c r="D258" s="177" t="s">
        <v>147</v>
      </c>
      <c r="E258" s="183" t="s">
        <v>3</v>
      </c>
      <c r="F258" s="184" t="s">
        <v>176</v>
      </c>
      <c r="G258" s="13"/>
      <c r="H258" s="185">
        <v>-2.3999999999999999</v>
      </c>
      <c r="I258" s="186"/>
      <c r="J258" s="13"/>
      <c r="K258" s="13"/>
      <c r="L258" s="182"/>
      <c r="M258" s="187"/>
      <c r="N258" s="188"/>
      <c r="O258" s="188"/>
      <c r="P258" s="188"/>
      <c r="Q258" s="188"/>
      <c r="R258" s="188"/>
      <c r="S258" s="188"/>
      <c r="T258" s="189"/>
      <c r="U258" s="13"/>
      <c r="V258" s="13"/>
      <c r="W258" s="13"/>
      <c r="X258" s="13"/>
      <c r="Y258" s="13"/>
      <c r="Z258" s="13"/>
      <c r="AA258" s="13"/>
      <c r="AB258" s="13"/>
      <c r="AC258" s="13"/>
      <c r="AD258" s="13"/>
      <c r="AE258" s="13"/>
      <c r="AT258" s="183" t="s">
        <v>147</v>
      </c>
      <c r="AU258" s="183" t="s">
        <v>82</v>
      </c>
      <c r="AV258" s="13" t="s">
        <v>82</v>
      </c>
      <c r="AW258" s="13" t="s">
        <v>34</v>
      </c>
      <c r="AX258" s="13" t="s">
        <v>72</v>
      </c>
      <c r="AY258" s="183" t="s">
        <v>135</v>
      </c>
    </row>
    <row r="259" s="14" customFormat="1">
      <c r="A259" s="14"/>
      <c r="B259" s="190"/>
      <c r="C259" s="14"/>
      <c r="D259" s="177" t="s">
        <v>147</v>
      </c>
      <c r="E259" s="191" t="s">
        <v>3</v>
      </c>
      <c r="F259" s="192" t="s">
        <v>167</v>
      </c>
      <c r="G259" s="14"/>
      <c r="H259" s="193">
        <v>128.43900000000002</v>
      </c>
      <c r="I259" s="194"/>
      <c r="J259" s="14"/>
      <c r="K259" s="14"/>
      <c r="L259" s="190"/>
      <c r="M259" s="195"/>
      <c r="N259" s="196"/>
      <c r="O259" s="196"/>
      <c r="P259" s="196"/>
      <c r="Q259" s="196"/>
      <c r="R259" s="196"/>
      <c r="S259" s="196"/>
      <c r="T259" s="197"/>
      <c r="U259" s="14"/>
      <c r="V259" s="14"/>
      <c r="W259" s="14"/>
      <c r="X259" s="14"/>
      <c r="Y259" s="14"/>
      <c r="Z259" s="14"/>
      <c r="AA259" s="14"/>
      <c r="AB259" s="14"/>
      <c r="AC259" s="14"/>
      <c r="AD259" s="14"/>
      <c r="AE259" s="14"/>
      <c r="AT259" s="191" t="s">
        <v>147</v>
      </c>
      <c r="AU259" s="191" t="s">
        <v>82</v>
      </c>
      <c r="AV259" s="14" t="s">
        <v>143</v>
      </c>
      <c r="AW259" s="14" t="s">
        <v>34</v>
      </c>
      <c r="AX259" s="14" t="s">
        <v>80</v>
      </c>
      <c r="AY259" s="191" t="s">
        <v>135</v>
      </c>
    </row>
    <row r="260" s="2" customFormat="1" ht="37.8" customHeight="1">
      <c r="A260" s="37"/>
      <c r="B260" s="163"/>
      <c r="C260" s="164" t="s">
        <v>349</v>
      </c>
      <c r="D260" s="164" t="s">
        <v>138</v>
      </c>
      <c r="E260" s="165" t="s">
        <v>350</v>
      </c>
      <c r="F260" s="166" t="s">
        <v>351</v>
      </c>
      <c r="G260" s="167" t="s">
        <v>159</v>
      </c>
      <c r="H260" s="168">
        <v>55.210000000000001</v>
      </c>
      <c r="I260" s="169"/>
      <c r="J260" s="170">
        <f>ROUND(I260*H260,2)</f>
        <v>0</v>
      </c>
      <c r="K260" s="166" t="s">
        <v>142</v>
      </c>
      <c r="L260" s="38"/>
      <c r="M260" s="171" t="s">
        <v>3</v>
      </c>
      <c r="N260" s="172" t="s">
        <v>43</v>
      </c>
      <c r="O260" s="71"/>
      <c r="P260" s="173">
        <f>O260*H260</f>
        <v>0</v>
      </c>
      <c r="Q260" s="173">
        <v>0</v>
      </c>
      <c r="R260" s="173">
        <f>Q260*H260</f>
        <v>0</v>
      </c>
      <c r="S260" s="173">
        <v>0.045999999999999999</v>
      </c>
      <c r="T260" s="174">
        <f>S260*H260</f>
        <v>2.53966</v>
      </c>
      <c r="U260" s="37"/>
      <c r="V260" s="37"/>
      <c r="W260" s="37"/>
      <c r="X260" s="37"/>
      <c r="Y260" s="37"/>
      <c r="Z260" s="37"/>
      <c r="AA260" s="37"/>
      <c r="AB260" s="37"/>
      <c r="AC260" s="37"/>
      <c r="AD260" s="37"/>
      <c r="AE260" s="37"/>
      <c r="AR260" s="175" t="s">
        <v>143</v>
      </c>
      <c r="AT260" s="175" t="s">
        <v>138</v>
      </c>
      <c r="AU260" s="175" t="s">
        <v>82</v>
      </c>
      <c r="AY260" s="18" t="s">
        <v>135</v>
      </c>
      <c r="BE260" s="176">
        <f>IF(N260="základní",J260,0)</f>
        <v>0</v>
      </c>
      <c r="BF260" s="176">
        <f>IF(N260="snížená",J260,0)</f>
        <v>0</v>
      </c>
      <c r="BG260" s="176">
        <f>IF(N260="zákl. přenesená",J260,0)</f>
        <v>0</v>
      </c>
      <c r="BH260" s="176">
        <f>IF(N260="sníž. přenesená",J260,0)</f>
        <v>0</v>
      </c>
      <c r="BI260" s="176">
        <f>IF(N260="nulová",J260,0)</f>
        <v>0</v>
      </c>
      <c r="BJ260" s="18" t="s">
        <v>80</v>
      </c>
      <c r="BK260" s="176">
        <f>ROUND(I260*H260,2)</f>
        <v>0</v>
      </c>
      <c r="BL260" s="18" t="s">
        <v>143</v>
      </c>
      <c r="BM260" s="175" t="s">
        <v>352</v>
      </c>
    </row>
    <row r="261" s="2" customFormat="1">
      <c r="A261" s="37"/>
      <c r="B261" s="38"/>
      <c r="C261" s="37"/>
      <c r="D261" s="177" t="s">
        <v>145</v>
      </c>
      <c r="E261" s="37"/>
      <c r="F261" s="178" t="s">
        <v>348</v>
      </c>
      <c r="G261" s="37"/>
      <c r="H261" s="37"/>
      <c r="I261" s="179"/>
      <c r="J261" s="37"/>
      <c r="K261" s="37"/>
      <c r="L261" s="38"/>
      <c r="M261" s="180"/>
      <c r="N261" s="181"/>
      <c r="O261" s="71"/>
      <c r="P261" s="71"/>
      <c r="Q261" s="71"/>
      <c r="R261" s="71"/>
      <c r="S261" s="71"/>
      <c r="T261" s="72"/>
      <c r="U261" s="37"/>
      <c r="V261" s="37"/>
      <c r="W261" s="37"/>
      <c r="X261" s="37"/>
      <c r="Y261" s="37"/>
      <c r="Z261" s="37"/>
      <c r="AA261" s="37"/>
      <c r="AB261" s="37"/>
      <c r="AC261" s="37"/>
      <c r="AD261" s="37"/>
      <c r="AE261" s="37"/>
      <c r="AT261" s="18" t="s">
        <v>145</v>
      </c>
      <c r="AU261" s="18" t="s">
        <v>82</v>
      </c>
    </row>
    <row r="262" s="13" customFormat="1">
      <c r="A262" s="13"/>
      <c r="B262" s="182"/>
      <c r="C262" s="13"/>
      <c r="D262" s="177" t="s">
        <v>147</v>
      </c>
      <c r="E262" s="183" t="s">
        <v>3</v>
      </c>
      <c r="F262" s="184" t="s">
        <v>353</v>
      </c>
      <c r="G262" s="13"/>
      <c r="H262" s="185">
        <v>16.184999999999999</v>
      </c>
      <c r="I262" s="186"/>
      <c r="J262" s="13"/>
      <c r="K262" s="13"/>
      <c r="L262" s="182"/>
      <c r="M262" s="187"/>
      <c r="N262" s="188"/>
      <c r="O262" s="188"/>
      <c r="P262" s="188"/>
      <c r="Q262" s="188"/>
      <c r="R262" s="188"/>
      <c r="S262" s="188"/>
      <c r="T262" s="189"/>
      <c r="U262" s="13"/>
      <c r="V262" s="13"/>
      <c r="W262" s="13"/>
      <c r="X262" s="13"/>
      <c r="Y262" s="13"/>
      <c r="Z262" s="13"/>
      <c r="AA262" s="13"/>
      <c r="AB262" s="13"/>
      <c r="AC262" s="13"/>
      <c r="AD262" s="13"/>
      <c r="AE262" s="13"/>
      <c r="AT262" s="183" t="s">
        <v>147</v>
      </c>
      <c r="AU262" s="183" t="s">
        <v>82</v>
      </c>
      <c r="AV262" s="13" t="s">
        <v>82</v>
      </c>
      <c r="AW262" s="13" t="s">
        <v>34</v>
      </c>
      <c r="AX262" s="13" t="s">
        <v>72</v>
      </c>
      <c r="AY262" s="183" t="s">
        <v>135</v>
      </c>
    </row>
    <row r="263" s="13" customFormat="1">
      <c r="A263" s="13"/>
      <c r="B263" s="182"/>
      <c r="C263" s="13"/>
      <c r="D263" s="177" t="s">
        <v>147</v>
      </c>
      <c r="E263" s="183" t="s">
        <v>3</v>
      </c>
      <c r="F263" s="184" t="s">
        <v>354</v>
      </c>
      <c r="G263" s="13"/>
      <c r="H263" s="185">
        <v>11.874000000000001</v>
      </c>
      <c r="I263" s="186"/>
      <c r="J263" s="13"/>
      <c r="K263" s="13"/>
      <c r="L263" s="182"/>
      <c r="M263" s="187"/>
      <c r="N263" s="188"/>
      <c r="O263" s="188"/>
      <c r="P263" s="188"/>
      <c r="Q263" s="188"/>
      <c r="R263" s="188"/>
      <c r="S263" s="188"/>
      <c r="T263" s="189"/>
      <c r="U263" s="13"/>
      <c r="V263" s="13"/>
      <c r="W263" s="13"/>
      <c r="X263" s="13"/>
      <c r="Y263" s="13"/>
      <c r="Z263" s="13"/>
      <c r="AA263" s="13"/>
      <c r="AB263" s="13"/>
      <c r="AC263" s="13"/>
      <c r="AD263" s="13"/>
      <c r="AE263" s="13"/>
      <c r="AT263" s="183" t="s">
        <v>147</v>
      </c>
      <c r="AU263" s="183" t="s">
        <v>82</v>
      </c>
      <c r="AV263" s="13" t="s">
        <v>82</v>
      </c>
      <c r="AW263" s="13" t="s">
        <v>34</v>
      </c>
      <c r="AX263" s="13" t="s">
        <v>72</v>
      </c>
      <c r="AY263" s="183" t="s">
        <v>135</v>
      </c>
    </row>
    <row r="264" s="13" customFormat="1">
      <c r="A264" s="13"/>
      <c r="B264" s="182"/>
      <c r="C264" s="13"/>
      <c r="D264" s="177" t="s">
        <v>147</v>
      </c>
      <c r="E264" s="183" t="s">
        <v>3</v>
      </c>
      <c r="F264" s="184" t="s">
        <v>355</v>
      </c>
      <c r="G264" s="13"/>
      <c r="H264" s="185">
        <v>16.361999999999998</v>
      </c>
      <c r="I264" s="186"/>
      <c r="J264" s="13"/>
      <c r="K264" s="13"/>
      <c r="L264" s="182"/>
      <c r="M264" s="187"/>
      <c r="N264" s="188"/>
      <c r="O264" s="188"/>
      <c r="P264" s="188"/>
      <c r="Q264" s="188"/>
      <c r="R264" s="188"/>
      <c r="S264" s="188"/>
      <c r="T264" s="189"/>
      <c r="U264" s="13"/>
      <c r="V264" s="13"/>
      <c r="W264" s="13"/>
      <c r="X264" s="13"/>
      <c r="Y264" s="13"/>
      <c r="Z264" s="13"/>
      <c r="AA264" s="13"/>
      <c r="AB264" s="13"/>
      <c r="AC264" s="13"/>
      <c r="AD264" s="13"/>
      <c r="AE264" s="13"/>
      <c r="AT264" s="183" t="s">
        <v>147</v>
      </c>
      <c r="AU264" s="183" t="s">
        <v>82</v>
      </c>
      <c r="AV264" s="13" t="s">
        <v>82</v>
      </c>
      <c r="AW264" s="13" t="s">
        <v>34</v>
      </c>
      <c r="AX264" s="13" t="s">
        <v>72</v>
      </c>
      <c r="AY264" s="183" t="s">
        <v>135</v>
      </c>
    </row>
    <row r="265" s="13" customFormat="1">
      <c r="A265" s="13"/>
      <c r="B265" s="182"/>
      <c r="C265" s="13"/>
      <c r="D265" s="177" t="s">
        <v>147</v>
      </c>
      <c r="E265" s="183" t="s">
        <v>3</v>
      </c>
      <c r="F265" s="184" t="s">
        <v>356</v>
      </c>
      <c r="G265" s="13"/>
      <c r="H265" s="185">
        <v>11.597</v>
      </c>
      <c r="I265" s="186"/>
      <c r="J265" s="13"/>
      <c r="K265" s="13"/>
      <c r="L265" s="182"/>
      <c r="M265" s="187"/>
      <c r="N265" s="188"/>
      <c r="O265" s="188"/>
      <c r="P265" s="188"/>
      <c r="Q265" s="188"/>
      <c r="R265" s="188"/>
      <c r="S265" s="188"/>
      <c r="T265" s="189"/>
      <c r="U265" s="13"/>
      <c r="V265" s="13"/>
      <c r="W265" s="13"/>
      <c r="X265" s="13"/>
      <c r="Y265" s="13"/>
      <c r="Z265" s="13"/>
      <c r="AA265" s="13"/>
      <c r="AB265" s="13"/>
      <c r="AC265" s="13"/>
      <c r="AD265" s="13"/>
      <c r="AE265" s="13"/>
      <c r="AT265" s="183" t="s">
        <v>147</v>
      </c>
      <c r="AU265" s="183" t="s">
        <v>82</v>
      </c>
      <c r="AV265" s="13" t="s">
        <v>82</v>
      </c>
      <c r="AW265" s="13" t="s">
        <v>34</v>
      </c>
      <c r="AX265" s="13" t="s">
        <v>72</v>
      </c>
      <c r="AY265" s="183" t="s">
        <v>135</v>
      </c>
    </row>
    <row r="266" s="13" customFormat="1">
      <c r="A266" s="13"/>
      <c r="B266" s="182"/>
      <c r="C266" s="13"/>
      <c r="D266" s="177" t="s">
        <v>147</v>
      </c>
      <c r="E266" s="183" t="s">
        <v>3</v>
      </c>
      <c r="F266" s="184" t="s">
        <v>165</v>
      </c>
      <c r="G266" s="13"/>
      <c r="H266" s="185">
        <v>-0.67400000000000004</v>
      </c>
      <c r="I266" s="186"/>
      <c r="J266" s="13"/>
      <c r="K266" s="13"/>
      <c r="L266" s="182"/>
      <c r="M266" s="187"/>
      <c r="N266" s="188"/>
      <c r="O266" s="188"/>
      <c r="P266" s="188"/>
      <c r="Q266" s="188"/>
      <c r="R266" s="188"/>
      <c r="S266" s="188"/>
      <c r="T266" s="189"/>
      <c r="U266" s="13"/>
      <c r="V266" s="13"/>
      <c r="W266" s="13"/>
      <c r="X266" s="13"/>
      <c r="Y266" s="13"/>
      <c r="Z266" s="13"/>
      <c r="AA266" s="13"/>
      <c r="AB266" s="13"/>
      <c r="AC266" s="13"/>
      <c r="AD266" s="13"/>
      <c r="AE266" s="13"/>
      <c r="AT266" s="183" t="s">
        <v>147</v>
      </c>
      <c r="AU266" s="183" t="s">
        <v>82</v>
      </c>
      <c r="AV266" s="13" t="s">
        <v>82</v>
      </c>
      <c r="AW266" s="13" t="s">
        <v>34</v>
      </c>
      <c r="AX266" s="13" t="s">
        <v>72</v>
      </c>
      <c r="AY266" s="183" t="s">
        <v>135</v>
      </c>
    </row>
    <row r="267" s="13" customFormat="1">
      <c r="A267" s="13"/>
      <c r="B267" s="182"/>
      <c r="C267" s="13"/>
      <c r="D267" s="177" t="s">
        <v>147</v>
      </c>
      <c r="E267" s="183" t="s">
        <v>3</v>
      </c>
      <c r="F267" s="184" t="s">
        <v>166</v>
      </c>
      <c r="G267" s="13"/>
      <c r="H267" s="185">
        <v>-0.13400000000000001</v>
      </c>
      <c r="I267" s="186"/>
      <c r="J267" s="13"/>
      <c r="K267" s="13"/>
      <c r="L267" s="182"/>
      <c r="M267" s="187"/>
      <c r="N267" s="188"/>
      <c r="O267" s="188"/>
      <c r="P267" s="188"/>
      <c r="Q267" s="188"/>
      <c r="R267" s="188"/>
      <c r="S267" s="188"/>
      <c r="T267" s="189"/>
      <c r="U267" s="13"/>
      <c r="V267" s="13"/>
      <c r="W267" s="13"/>
      <c r="X267" s="13"/>
      <c r="Y267" s="13"/>
      <c r="Z267" s="13"/>
      <c r="AA267" s="13"/>
      <c r="AB267" s="13"/>
      <c r="AC267" s="13"/>
      <c r="AD267" s="13"/>
      <c r="AE267" s="13"/>
      <c r="AT267" s="183" t="s">
        <v>147</v>
      </c>
      <c r="AU267" s="183" t="s">
        <v>82</v>
      </c>
      <c r="AV267" s="13" t="s">
        <v>82</v>
      </c>
      <c r="AW267" s="13" t="s">
        <v>34</v>
      </c>
      <c r="AX267" s="13" t="s">
        <v>72</v>
      </c>
      <c r="AY267" s="183" t="s">
        <v>135</v>
      </c>
    </row>
    <row r="268" s="14" customFormat="1">
      <c r="A268" s="14"/>
      <c r="B268" s="190"/>
      <c r="C268" s="14"/>
      <c r="D268" s="177" t="s">
        <v>147</v>
      </c>
      <c r="E268" s="191" t="s">
        <v>3</v>
      </c>
      <c r="F268" s="192" t="s">
        <v>167</v>
      </c>
      <c r="G268" s="14"/>
      <c r="H268" s="193">
        <v>55.209999999999994</v>
      </c>
      <c r="I268" s="194"/>
      <c r="J268" s="14"/>
      <c r="K268" s="14"/>
      <c r="L268" s="190"/>
      <c r="M268" s="195"/>
      <c r="N268" s="196"/>
      <c r="O268" s="196"/>
      <c r="P268" s="196"/>
      <c r="Q268" s="196"/>
      <c r="R268" s="196"/>
      <c r="S268" s="196"/>
      <c r="T268" s="197"/>
      <c r="U268" s="14"/>
      <c r="V268" s="14"/>
      <c r="W268" s="14"/>
      <c r="X268" s="14"/>
      <c r="Y268" s="14"/>
      <c r="Z268" s="14"/>
      <c r="AA268" s="14"/>
      <c r="AB268" s="14"/>
      <c r="AC268" s="14"/>
      <c r="AD268" s="14"/>
      <c r="AE268" s="14"/>
      <c r="AT268" s="191" t="s">
        <v>147</v>
      </c>
      <c r="AU268" s="191" t="s">
        <v>82</v>
      </c>
      <c r="AV268" s="14" t="s">
        <v>143</v>
      </c>
      <c r="AW268" s="14" t="s">
        <v>34</v>
      </c>
      <c r="AX268" s="14" t="s">
        <v>80</v>
      </c>
      <c r="AY268" s="191" t="s">
        <v>135</v>
      </c>
    </row>
    <row r="269" s="2" customFormat="1" ht="24.15" customHeight="1">
      <c r="A269" s="37"/>
      <c r="B269" s="163"/>
      <c r="C269" s="164" t="s">
        <v>357</v>
      </c>
      <c r="D269" s="164" t="s">
        <v>138</v>
      </c>
      <c r="E269" s="165" t="s">
        <v>358</v>
      </c>
      <c r="F269" s="166" t="s">
        <v>359</v>
      </c>
      <c r="G269" s="167" t="s">
        <v>159</v>
      </c>
      <c r="H269" s="168">
        <v>128.43899999999999</v>
      </c>
      <c r="I269" s="169"/>
      <c r="J269" s="170">
        <f>ROUND(I269*H269,2)</f>
        <v>0</v>
      </c>
      <c r="K269" s="166" t="s">
        <v>142</v>
      </c>
      <c r="L269" s="38"/>
      <c r="M269" s="171" t="s">
        <v>3</v>
      </c>
      <c r="N269" s="172" t="s">
        <v>43</v>
      </c>
      <c r="O269" s="71"/>
      <c r="P269" s="173">
        <f>O269*H269</f>
        <v>0</v>
      </c>
      <c r="Q269" s="173">
        <v>0</v>
      </c>
      <c r="R269" s="173">
        <f>Q269*H269</f>
        <v>0</v>
      </c>
      <c r="S269" s="173">
        <v>0.0025999999999999999</v>
      </c>
      <c r="T269" s="174">
        <f>S269*H269</f>
        <v>0.33394139999999994</v>
      </c>
      <c r="U269" s="37"/>
      <c r="V269" s="37"/>
      <c r="W269" s="37"/>
      <c r="X269" s="37"/>
      <c r="Y269" s="37"/>
      <c r="Z269" s="37"/>
      <c r="AA269" s="37"/>
      <c r="AB269" s="37"/>
      <c r="AC269" s="37"/>
      <c r="AD269" s="37"/>
      <c r="AE269" s="37"/>
      <c r="AR269" s="175" t="s">
        <v>143</v>
      </c>
      <c r="AT269" s="175" t="s">
        <v>138</v>
      </c>
      <c r="AU269" s="175" t="s">
        <v>82</v>
      </c>
      <c r="AY269" s="18" t="s">
        <v>135</v>
      </c>
      <c r="BE269" s="176">
        <f>IF(N269="základní",J269,0)</f>
        <v>0</v>
      </c>
      <c r="BF269" s="176">
        <f>IF(N269="snížená",J269,0)</f>
        <v>0</v>
      </c>
      <c r="BG269" s="176">
        <f>IF(N269="zákl. přenesená",J269,0)</f>
        <v>0</v>
      </c>
      <c r="BH269" s="176">
        <f>IF(N269="sníž. přenesená",J269,0)</f>
        <v>0</v>
      </c>
      <c r="BI269" s="176">
        <f>IF(N269="nulová",J269,0)</f>
        <v>0</v>
      </c>
      <c r="BJ269" s="18" t="s">
        <v>80</v>
      </c>
      <c r="BK269" s="176">
        <f>ROUND(I269*H269,2)</f>
        <v>0</v>
      </c>
      <c r="BL269" s="18" t="s">
        <v>143</v>
      </c>
      <c r="BM269" s="175" t="s">
        <v>360</v>
      </c>
    </row>
    <row r="270" s="13" customFormat="1">
      <c r="A270" s="13"/>
      <c r="B270" s="182"/>
      <c r="C270" s="13"/>
      <c r="D270" s="177" t="s">
        <v>147</v>
      </c>
      <c r="E270" s="183" t="s">
        <v>3</v>
      </c>
      <c r="F270" s="184" t="s">
        <v>171</v>
      </c>
      <c r="G270" s="13"/>
      <c r="H270" s="185">
        <v>53.106000000000002</v>
      </c>
      <c r="I270" s="186"/>
      <c r="J270" s="13"/>
      <c r="K270" s="13"/>
      <c r="L270" s="182"/>
      <c r="M270" s="187"/>
      <c r="N270" s="188"/>
      <c r="O270" s="188"/>
      <c r="P270" s="188"/>
      <c r="Q270" s="188"/>
      <c r="R270" s="188"/>
      <c r="S270" s="188"/>
      <c r="T270" s="189"/>
      <c r="U270" s="13"/>
      <c r="V270" s="13"/>
      <c r="W270" s="13"/>
      <c r="X270" s="13"/>
      <c r="Y270" s="13"/>
      <c r="Z270" s="13"/>
      <c r="AA270" s="13"/>
      <c r="AB270" s="13"/>
      <c r="AC270" s="13"/>
      <c r="AD270" s="13"/>
      <c r="AE270" s="13"/>
      <c r="AT270" s="183" t="s">
        <v>147</v>
      </c>
      <c r="AU270" s="183" t="s">
        <v>82</v>
      </c>
      <c r="AV270" s="13" t="s">
        <v>82</v>
      </c>
      <c r="AW270" s="13" t="s">
        <v>34</v>
      </c>
      <c r="AX270" s="13" t="s">
        <v>72</v>
      </c>
      <c r="AY270" s="183" t="s">
        <v>135</v>
      </c>
    </row>
    <row r="271" s="13" customFormat="1">
      <c r="A271" s="13"/>
      <c r="B271" s="182"/>
      <c r="C271" s="13"/>
      <c r="D271" s="177" t="s">
        <v>147</v>
      </c>
      <c r="E271" s="183" t="s">
        <v>3</v>
      </c>
      <c r="F271" s="184" t="s">
        <v>172</v>
      </c>
      <c r="G271" s="13"/>
      <c r="H271" s="185">
        <v>-1.6000000000000001</v>
      </c>
      <c r="I271" s="186"/>
      <c r="J271" s="13"/>
      <c r="K271" s="13"/>
      <c r="L271" s="182"/>
      <c r="M271" s="187"/>
      <c r="N271" s="188"/>
      <c r="O271" s="188"/>
      <c r="P271" s="188"/>
      <c r="Q271" s="188"/>
      <c r="R271" s="188"/>
      <c r="S271" s="188"/>
      <c r="T271" s="189"/>
      <c r="U271" s="13"/>
      <c r="V271" s="13"/>
      <c r="W271" s="13"/>
      <c r="X271" s="13"/>
      <c r="Y271" s="13"/>
      <c r="Z271" s="13"/>
      <c r="AA271" s="13"/>
      <c r="AB271" s="13"/>
      <c r="AC271" s="13"/>
      <c r="AD271" s="13"/>
      <c r="AE271" s="13"/>
      <c r="AT271" s="183" t="s">
        <v>147</v>
      </c>
      <c r="AU271" s="183" t="s">
        <v>82</v>
      </c>
      <c r="AV271" s="13" t="s">
        <v>82</v>
      </c>
      <c r="AW271" s="13" t="s">
        <v>34</v>
      </c>
      <c r="AX271" s="13" t="s">
        <v>72</v>
      </c>
      <c r="AY271" s="183" t="s">
        <v>135</v>
      </c>
    </row>
    <row r="272" s="13" customFormat="1">
      <c r="A272" s="13"/>
      <c r="B272" s="182"/>
      <c r="C272" s="13"/>
      <c r="D272" s="177" t="s">
        <v>147</v>
      </c>
      <c r="E272" s="183" t="s">
        <v>3</v>
      </c>
      <c r="F272" s="184" t="s">
        <v>173</v>
      </c>
      <c r="G272" s="13"/>
      <c r="H272" s="185">
        <v>-2.5169999999999999</v>
      </c>
      <c r="I272" s="186"/>
      <c r="J272" s="13"/>
      <c r="K272" s="13"/>
      <c r="L272" s="182"/>
      <c r="M272" s="187"/>
      <c r="N272" s="188"/>
      <c r="O272" s="188"/>
      <c r="P272" s="188"/>
      <c r="Q272" s="188"/>
      <c r="R272" s="188"/>
      <c r="S272" s="188"/>
      <c r="T272" s="189"/>
      <c r="U272" s="13"/>
      <c r="V272" s="13"/>
      <c r="W272" s="13"/>
      <c r="X272" s="13"/>
      <c r="Y272" s="13"/>
      <c r="Z272" s="13"/>
      <c r="AA272" s="13"/>
      <c r="AB272" s="13"/>
      <c r="AC272" s="13"/>
      <c r="AD272" s="13"/>
      <c r="AE272" s="13"/>
      <c r="AT272" s="183" t="s">
        <v>147</v>
      </c>
      <c r="AU272" s="183" t="s">
        <v>82</v>
      </c>
      <c r="AV272" s="13" t="s">
        <v>82</v>
      </c>
      <c r="AW272" s="13" t="s">
        <v>34</v>
      </c>
      <c r="AX272" s="13" t="s">
        <v>72</v>
      </c>
      <c r="AY272" s="183" t="s">
        <v>135</v>
      </c>
    </row>
    <row r="273" s="13" customFormat="1">
      <c r="A273" s="13"/>
      <c r="B273" s="182"/>
      <c r="C273" s="13"/>
      <c r="D273" s="177" t="s">
        <v>147</v>
      </c>
      <c r="E273" s="183" t="s">
        <v>3</v>
      </c>
      <c r="F273" s="184" t="s">
        <v>174</v>
      </c>
      <c r="G273" s="13"/>
      <c r="H273" s="185">
        <v>20.387</v>
      </c>
      <c r="I273" s="186"/>
      <c r="J273" s="13"/>
      <c r="K273" s="13"/>
      <c r="L273" s="182"/>
      <c r="M273" s="187"/>
      <c r="N273" s="188"/>
      <c r="O273" s="188"/>
      <c r="P273" s="188"/>
      <c r="Q273" s="188"/>
      <c r="R273" s="188"/>
      <c r="S273" s="188"/>
      <c r="T273" s="189"/>
      <c r="U273" s="13"/>
      <c r="V273" s="13"/>
      <c r="W273" s="13"/>
      <c r="X273" s="13"/>
      <c r="Y273" s="13"/>
      <c r="Z273" s="13"/>
      <c r="AA273" s="13"/>
      <c r="AB273" s="13"/>
      <c r="AC273" s="13"/>
      <c r="AD273" s="13"/>
      <c r="AE273" s="13"/>
      <c r="AT273" s="183" t="s">
        <v>147</v>
      </c>
      <c r="AU273" s="183" t="s">
        <v>82</v>
      </c>
      <c r="AV273" s="13" t="s">
        <v>82</v>
      </c>
      <c r="AW273" s="13" t="s">
        <v>34</v>
      </c>
      <c r="AX273" s="13" t="s">
        <v>72</v>
      </c>
      <c r="AY273" s="183" t="s">
        <v>135</v>
      </c>
    </row>
    <row r="274" s="13" customFormat="1">
      <c r="A274" s="13"/>
      <c r="B274" s="182"/>
      <c r="C274" s="13"/>
      <c r="D274" s="177" t="s">
        <v>147</v>
      </c>
      <c r="E274" s="183" t="s">
        <v>3</v>
      </c>
      <c r="F274" s="184" t="s">
        <v>175</v>
      </c>
      <c r="G274" s="13"/>
      <c r="H274" s="185">
        <v>-3.2000000000000002</v>
      </c>
      <c r="I274" s="186"/>
      <c r="J274" s="13"/>
      <c r="K274" s="13"/>
      <c r="L274" s="182"/>
      <c r="M274" s="187"/>
      <c r="N274" s="188"/>
      <c r="O274" s="188"/>
      <c r="P274" s="188"/>
      <c r="Q274" s="188"/>
      <c r="R274" s="188"/>
      <c r="S274" s="188"/>
      <c r="T274" s="189"/>
      <c r="U274" s="13"/>
      <c r="V274" s="13"/>
      <c r="W274" s="13"/>
      <c r="X274" s="13"/>
      <c r="Y274" s="13"/>
      <c r="Z274" s="13"/>
      <c r="AA274" s="13"/>
      <c r="AB274" s="13"/>
      <c r="AC274" s="13"/>
      <c r="AD274" s="13"/>
      <c r="AE274" s="13"/>
      <c r="AT274" s="183" t="s">
        <v>147</v>
      </c>
      <c r="AU274" s="183" t="s">
        <v>82</v>
      </c>
      <c r="AV274" s="13" t="s">
        <v>82</v>
      </c>
      <c r="AW274" s="13" t="s">
        <v>34</v>
      </c>
      <c r="AX274" s="13" t="s">
        <v>72</v>
      </c>
      <c r="AY274" s="183" t="s">
        <v>135</v>
      </c>
    </row>
    <row r="275" s="13" customFormat="1">
      <c r="A275" s="13"/>
      <c r="B275" s="182"/>
      <c r="C275" s="13"/>
      <c r="D275" s="177" t="s">
        <v>147</v>
      </c>
      <c r="E275" s="183" t="s">
        <v>3</v>
      </c>
      <c r="F275" s="184" t="s">
        <v>176</v>
      </c>
      <c r="G275" s="13"/>
      <c r="H275" s="185">
        <v>-2.3999999999999999</v>
      </c>
      <c r="I275" s="186"/>
      <c r="J275" s="13"/>
      <c r="K275" s="13"/>
      <c r="L275" s="182"/>
      <c r="M275" s="187"/>
      <c r="N275" s="188"/>
      <c r="O275" s="188"/>
      <c r="P275" s="188"/>
      <c r="Q275" s="188"/>
      <c r="R275" s="188"/>
      <c r="S275" s="188"/>
      <c r="T275" s="189"/>
      <c r="U275" s="13"/>
      <c r="V275" s="13"/>
      <c r="W275" s="13"/>
      <c r="X275" s="13"/>
      <c r="Y275" s="13"/>
      <c r="Z275" s="13"/>
      <c r="AA275" s="13"/>
      <c r="AB275" s="13"/>
      <c r="AC275" s="13"/>
      <c r="AD275" s="13"/>
      <c r="AE275" s="13"/>
      <c r="AT275" s="183" t="s">
        <v>147</v>
      </c>
      <c r="AU275" s="183" t="s">
        <v>82</v>
      </c>
      <c r="AV275" s="13" t="s">
        <v>82</v>
      </c>
      <c r="AW275" s="13" t="s">
        <v>34</v>
      </c>
      <c r="AX275" s="13" t="s">
        <v>72</v>
      </c>
      <c r="AY275" s="183" t="s">
        <v>135</v>
      </c>
    </row>
    <row r="276" s="13" customFormat="1">
      <c r="A276" s="13"/>
      <c r="B276" s="182"/>
      <c r="C276" s="13"/>
      <c r="D276" s="177" t="s">
        <v>147</v>
      </c>
      <c r="E276" s="183" t="s">
        <v>3</v>
      </c>
      <c r="F276" s="184" t="s">
        <v>177</v>
      </c>
      <c r="G276" s="13"/>
      <c r="H276" s="185">
        <v>54.158999999999999</v>
      </c>
      <c r="I276" s="186"/>
      <c r="J276" s="13"/>
      <c r="K276" s="13"/>
      <c r="L276" s="182"/>
      <c r="M276" s="187"/>
      <c r="N276" s="188"/>
      <c r="O276" s="188"/>
      <c r="P276" s="188"/>
      <c r="Q276" s="188"/>
      <c r="R276" s="188"/>
      <c r="S276" s="188"/>
      <c r="T276" s="189"/>
      <c r="U276" s="13"/>
      <c r="V276" s="13"/>
      <c r="W276" s="13"/>
      <c r="X276" s="13"/>
      <c r="Y276" s="13"/>
      <c r="Z276" s="13"/>
      <c r="AA276" s="13"/>
      <c r="AB276" s="13"/>
      <c r="AC276" s="13"/>
      <c r="AD276" s="13"/>
      <c r="AE276" s="13"/>
      <c r="AT276" s="183" t="s">
        <v>147</v>
      </c>
      <c r="AU276" s="183" t="s">
        <v>82</v>
      </c>
      <c r="AV276" s="13" t="s">
        <v>82</v>
      </c>
      <c r="AW276" s="13" t="s">
        <v>34</v>
      </c>
      <c r="AX276" s="13" t="s">
        <v>72</v>
      </c>
      <c r="AY276" s="183" t="s">
        <v>135</v>
      </c>
    </row>
    <row r="277" s="13" customFormat="1">
      <c r="A277" s="13"/>
      <c r="B277" s="182"/>
      <c r="C277" s="13"/>
      <c r="D277" s="177" t="s">
        <v>147</v>
      </c>
      <c r="E277" s="183" t="s">
        <v>3</v>
      </c>
      <c r="F277" s="184" t="s">
        <v>172</v>
      </c>
      <c r="G277" s="13"/>
      <c r="H277" s="185">
        <v>-1.6000000000000001</v>
      </c>
      <c r="I277" s="186"/>
      <c r="J277" s="13"/>
      <c r="K277" s="13"/>
      <c r="L277" s="182"/>
      <c r="M277" s="187"/>
      <c r="N277" s="188"/>
      <c r="O277" s="188"/>
      <c r="P277" s="188"/>
      <c r="Q277" s="188"/>
      <c r="R277" s="188"/>
      <c r="S277" s="188"/>
      <c r="T277" s="189"/>
      <c r="U277" s="13"/>
      <c r="V277" s="13"/>
      <c r="W277" s="13"/>
      <c r="X277" s="13"/>
      <c r="Y277" s="13"/>
      <c r="Z277" s="13"/>
      <c r="AA277" s="13"/>
      <c r="AB277" s="13"/>
      <c r="AC277" s="13"/>
      <c r="AD277" s="13"/>
      <c r="AE277" s="13"/>
      <c r="AT277" s="183" t="s">
        <v>147</v>
      </c>
      <c r="AU277" s="183" t="s">
        <v>82</v>
      </c>
      <c r="AV277" s="13" t="s">
        <v>82</v>
      </c>
      <c r="AW277" s="13" t="s">
        <v>34</v>
      </c>
      <c r="AX277" s="13" t="s">
        <v>72</v>
      </c>
      <c r="AY277" s="183" t="s">
        <v>135</v>
      </c>
    </row>
    <row r="278" s="13" customFormat="1">
      <c r="A278" s="13"/>
      <c r="B278" s="182"/>
      <c r="C278" s="13"/>
      <c r="D278" s="177" t="s">
        <v>147</v>
      </c>
      <c r="E278" s="183" t="s">
        <v>3</v>
      </c>
      <c r="F278" s="184" t="s">
        <v>173</v>
      </c>
      <c r="G278" s="13"/>
      <c r="H278" s="185">
        <v>-2.5169999999999999</v>
      </c>
      <c r="I278" s="186"/>
      <c r="J278" s="13"/>
      <c r="K278" s="13"/>
      <c r="L278" s="182"/>
      <c r="M278" s="187"/>
      <c r="N278" s="188"/>
      <c r="O278" s="188"/>
      <c r="P278" s="188"/>
      <c r="Q278" s="188"/>
      <c r="R278" s="188"/>
      <c r="S278" s="188"/>
      <c r="T278" s="189"/>
      <c r="U278" s="13"/>
      <c r="V278" s="13"/>
      <c r="W278" s="13"/>
      <c r="X278" s="13"/>
      <c r="Y278" s="13"/>
      <c r="Z278" s="13"/>
      <c r="AA278" s="13"/>
      <c r="AB278" s="13"/>
      <c r="AC278" s="13"/>
      <c r="AD278" s="13"/>
      <c r="AE278" s="13"/>
      <c r="AT278" s="183" t="s">
        <v>147</v>
      </c>
      <c r="AU278" s="183" t="s">
        <v>82</v>
      </c>
      <c r="AV278" s="13" t="s">
        <v>82</v>
      </c>
      <c r="AW278" s="13" t="s">
        <v>34</v>
      </c>
      <c r="AX278" s="13" t="s">
        <v>72</v>
      </c>
      <c r="AY278" s="183" t="s">
        <v>135</v>
      </c>
    </row>
    <row r="279" s="13" customFormat="1">
      <c r="A279" s="13"/>
      <c r="B279" s="182"/>
      <c r="C279" s="13"/>
      <c r="D279" s="177" t="s">
        <v>147</v>
      </c>
      <c r="E279" s="183" t="s">
        <v>3</v>
      </c>
      <c r="F279" s="184" t="s">
        <v>178</v>
      </c>
      <c r="G279" s="13"/>
      <c r="H279" s="185">
        <v>20.221</v>
      </c>
      <c r="I279" s="186"/>
      <c r="J279" s="13"/>
      <c r="K279" s="13"/>
      <c r="L279" s="182"/>
      <c r="M279" s="187"/>
      <c r="N279" s="188"/>
      <c r="O279" s="188"/>
      <c r="P279" s="188"/>
      <c r="Q279" s="188"/>
      <c r="R279" s="188"/>
      <c r="S279" s="188"/>
      <c r="T279" s="189"/>
      <c r="U279" s="13"/>
      <c r="V279" s="13"/>
      <c r="W279" s="13"/>
      <c r="X279" s="13"/>
      <c r="Y279" s="13"/>
      <c r="Z279" s="13"/>
      <c r="AA279" s="13"/>
      <c r="AB279" s="13"/>
      <c r="AC279" s="13"/>
      <c r="AD279" s="13"/>
      <c r="AE279" s="13"/>
      <c r="AT279" s="183" t="s">
        <v>147</v>
      </c>
      <c r="AU279" s="183" t="s">
        <v>82</v>
      </c>
      <c r="AV279" s="13" t="s">
        <v>82</v>
      </c>
      <c r="AW279" s="13" t="s">
        <v>34</v>
      </c>
      <c r="AX279" s="13" t="s">
        <v>72</v>
      </c>
      <c r="AY279" s="183" t="s">
        <v>135</v>
      </c>
    </row>
    <row r="280" s="13" customFormat="1">
      <c r="A280" s="13"/>
      <c r="B280" s="182"/>
      <c r="C280" s="13"/>
      <c r="D280" s="177" t="s">
        <v>147</v>
      </c>
      <c r="E280" s="183" t="s">
        <v>3</v>
      </c>
      <c r="F280" s="184" t="s">
        <v>175</v>
      </c>
      <c r="G280" s="13"/>
      <c r="H280" s="185">
        <v>-3.2000000000000002</v>
      </c>
      <c r="I280" s="186"/>
      <c r="J280" s="13"/>
      <c r="K280" s="13"/>
      <c r="L280" s="182"/>
      <c r="M280" s="187"/>
      <c r="N280" s="188"/>
      <c r="O280" s="188"/>
      <c r="P280" s="188"/>
      <c r="Q280" s="188"/>
      <c r="R280" s="188"/>
      <c r="S280" s="188"/>
      <c r="T280" s="189"/>
      <c r="U280" s="13"/>
      <c r="V280" s="13"/>
      <c r="W280" s="13"/>
      <c r="X280" s="13"/>
      <c r="Y280" s="13"/>
      <c r="Z280" s="13"/>
      <c r="AA280" s="13"/>
      <c r="AB280" s="13"/>
      <c r="AC280" s="13"/>
      <c r="AD280" s="13"/>
      <c r="AE280" s="13"/>
      <c r="AT280" s="183" t="s">
        <v>147</v>
      </c>
      <c r="AU280" s="183" t="s">
        <v>82</v>
      </c>
      <c r="AV280" s="13" t="s">
        <v>82</v>
      </c>
      <c r="AW280" s="13" t="s">
        <v>34</v>
      </c>
      <c r="AX280" s="13" t="s">
        <v>72</v>
      </c>
      <c r="AY280" s="183" t="s">
        <v>135</v>
      </c>
    </row>
    <row r="281" s="13" customFormat="1">
      <c r="A281" s="13"/>
      <c r="B281" s="182"/>
      <c r="C281" s="13"/>
      <c r="D281" s="177" t="s">
        <v>147</v>
      </c>
      <c r="E281" s="183" t="s">
        <v>3</v>
      </c>
      <c r="F281" s="184" t="s">
        <v>176</v>
      </c>
      <c r="G281" s="13"/>
      <c r="H281" s="185">
        <v>-2.3999999999999999</v>
      </c>
      <c r="I281" s="186"/>
      <c r="J281" s="13"/>
      <c r="K281" s="13"/>
      <c r="L281" s="182"/>
      <c r="M281" s="187"/>
      <c r="N281" s="188"/>
      <c r="O281" s="188"/>
      <c r="P281" s="188"/>
      <c r="Q281" s="188"/>
      <c r="R281" s="188"/>
      <c r="S281" s="188"/>
      <c r="T281" s="189"/>
      <c r="U281" s="13"/>
      <c r="V281" s="13"/>
      <c r="W281" s="13"/>
      <c r="X281" s="13"/>
      <c r="Y281" s="13"/>
      <c r="Z281" s="13"/>
      <c r="AA281" s="13"/>
      <c r="AB281" s="13"/>
      <c r="AC281" s="13"/>
      <c r="AD281" s="13"/>
      <c r="AE281" s="13"/>
      <c r="AT281" s="183" t="s">
        <v>147</v>
      </c>
      <c r="AU281" s="183" t="s">
        <v>82</v>
      </c>
      <c r="AV281" s="13" t="s">
        <v>82</v>
      </c>
      <c r="AW281" s="13" t="s">
        <v>34</v>
      </c>
      <c r="AX281" s="13" t="s">
        <v>72</v>
      </c>
      <c r="AY281" s="183" t="s">
        <v>135</v>
      </c>
    </row>
    <row r="282" s="14" customFormat="1">
      <c r="A282" s="14"/>
      <c r="B282" s="190"/>
      <c r="C282" s="14"/>
      <c r="D282" s="177" t="s">
        <v>147</v>
      </c>
      <c r="E282" s="191" t="s">
        <v>3</v>
      </c>
      <c r="F282" s="192" t="s">
        <v>167</v>
      </c>
      <c r="G282" s="14"/>
      <c r="H282" s="193">
        <v>128.43900000000002</v>
      </c>
      <c r="I282" s="194"/>
      <c r="J282" s="14"/>
      <c r="K282" s="14"/>
      <c r="L282" s="190"/>
      <c r="M282" s="195"/>
      <c r="N282" s="196"/>
      <c r="O282" s="196"/>
      <c r="P282" s="196"/>
      <c r="Q282" s="196"/>
      <c r="R282" s="196"/>
      <c r="S282" s="196"/>
      <c r="T282" s="197"/>
      <c r="U282" s="14"/>
      <c r="V282" s="14"/>
      <c r="W282" s="14"/>
      <c r="X282" s="14"/>
      <c r="Y282" s="14"/>
      <c r="Z282" s="14"/>
      <c r="AA282" s="14"/>
      <c r="AB282" s="14"/>
      <c r="AC282" s="14"/>
      <c r="AD282" s="14"/>
      <c r="AE282" s="14"/>
      <c r="AT282" s="191" t="s">
        <v>147</v>
      </c>
      <c r="AU282" s="191" t="s">
        <v>82</v>
      </c>
      <c r="AV282" s="14" t="s">
        <v>143</v>
      </c>
      <c r="AW282" s="14" t="s">
        <v>34</v>
      </c>
      <c r="AX282" s="14" t="s">
        <v>80</v>
      </c>
      <c r="AY282" s="191" t="s">
        <v>135</v>
      </c>
    </row>
    <row r="283" s="2" customFormat="1" ht="37.8" customHeight="1">
      <c r="A283" s="37"/>
      <c r="B283" s="163"/>
      <c r="C283" s="164" t="s">
        <v>361</v>
      </c>
      <c r="D283" s="164" t="s">
        <v>138</v>
      </c>
      <c r="E283" s="165" t="s">
        <v>362</v>
      </c>
      <c r="F283" s="166" t="s">
        <v>363</v>
      </c>
      <c r="G283" s="167" t="s">
        <v>159</v>
      </c>
      <c r="H283" s="168">
        <v>35.201000000000001</v>
      </c>
      <c r="I283" s="169"/>
      <c r="J283" s="170">
        <f>ROUND(I283*H283,2)</f>
        <v>0</v>
      </c>
      <c r="K283" s="166" t="s">
        <v>142</v>
      </c>
      <c r="L283" s="38"/>
      <c r="M283" s="171" t="s">
        <v>3</v>
      </c>
      <c r="N283" s="172" t="s">
        <v>43</v>
      </c>
      <c r="O283" s="71"/>
      <c r="P283" s="173">
        <f>O283*H283</f>
        <v>0</v>
      </c>
      <c r="Q283" s="173">
        <v>0</v>
      </c>
      <c r="R283" s="173">
        <f>Q283*H283</f>
        <v>0</v>
      </c>
      <c r="S283" s="173">
        <v>0.068000000000000005</v>
      </c>
      <c r="T283" s="174">
        <f>S283*H283</f>
        <v>2.3936680000000004</v>
      </c>
      <c r="U283" s="37"/>
      <c r="V283" s="37"/>
      <c r="W283" s="37"/>
      <c r="X283" s="37"/>
      <c r="Y283" s="37"/>
      <c r="Z283" s="37"/>
      <c r="AA283" s="37"/>
      <c r="AB283" s="37"/>
      <c r="AC283" s="37"/>
      <c r="AD283" s="37"/>
      <c r="AE283" s="37"/>
      <c r="AR283" s="175" t="s">
        <v>143</v>
      </c>
      <c r="AT283" s="175" t="s">
        <v>138</v>
      </c>
      <c r="AU283" s="175" t="s">
        <v>82</v>
      </c>
      <c r="AY283" s="18" t="s">
        <v>135</v>
      </c>
      <c r="BE283" s="176">
        <f>IF(N283="základní",J283,0)</f>
        <v>0</v>
      </c>
      <c r="BF283" s="176">
        <f>IF(N283="snížená",J283,0)</f>
        <v>0</v>
      </c>
      <c r="BG283" s="176">
        <f>IF(N283="zákl. přenesená",J283,0)</f>
        <v>0</v>
      </c>
      <c r="BH283" s="176">
        <f>IF(N283="sníž. přenesená",J283,0)</f>
        <v>0</v>
      </c>
      <c r="BI283" s="176">
        <f>IF(N283="nulová",J283,0)</f>
        <v>0</v>
      </c>
      <c r="BJ283" s="18" t="s">
        <v>80</v>
      </c>
      <c r="BK283" s="176">
        <f>ROUND(I283*H283,2)</f>
        <v>0</v>
      </c>
      <c r="BL283" s="18" t="s">
        <v>143</v>
      </c>
      <c r="BM283" s="175" t="s">
        <v>364</v>
      </c>
    </row>
    <row r="284" s="2" customFormat="1">
      <c r="A284" s="37"/>
      <c r="B284" s="38"/>
      <c r="C284" s="37"/>
      <c r="D284" s="177" t="s">
        <v>145</v>
      </c>
      <c r="E284" s="37"/>
      <c r="F284" s="178" t="s">
        <v>331</v>
      </c>
      <c r="G284" s="37"/>
      <c r="H284" s="37"/>
      <c r="I284" s="179"/>
      <c r="J284" s="37"/>
      <c r="K284" s="37"/>
      <c r="L284" s="38"/>
      <c r="M284" s="180"/>
      <c r="N284" s="181"/>
      <c r="O284" s="71"/>
      <c r="P284" s="71"/>
      <c r="Q284" s="71"/>
      <c r="R284" s="71"/>
      <c r="S284" s="71"/>
      <c r="T284" s="72"/>
      <c r="U284" s="37"/>
      <c r="V284" s="37"/>
      <c r="W284" s="37"/>
      <c r="X284" s="37"/>
      <c r="Y284" s="37"/>
      <c r="Z284" s="37"/>
      <c r="AA284" s="37"/>
      <c r="AB284" s="37"/>
      <c r="AC284" s="37"/>
      <c r="AD284" s="37"/>
      <c r="AE284" s="37"/>
      <c r="AT284" s="18" t="s">
        <v>145</v>
      </c>
      <c r="AU284" s="18" t="s">
        <v>82</v>
      </c>
    </row>
    <row r="285" s="13" customFormat="1">
      <c r="A285" s="13"/>
      <c r="B285" s="182"/>
      <c r="C285" s="13"/>
      <c r="D285" s="177" t="s">
        <v>147</v>
      </c>
      <c r="E285" s="183" t="s">
        <v>3</v>
      </c>
      <c r="F285" s="184" t="s">
        <v>365</v>
      </c>
      <c r="G285" s="13"/>
      <c r="H285" s="185">
        <v>10.217000000000001</v>
      </c>
      <c r="I285" s="186"/>
      <c r="J285" s="13"/>
      <c r="K285" s="13"/>
      <c r="L285" s="182"/>
      <c r="M285" s="187"/>
      <c r="N285" s="188"/>
      <c r="O285" s="188"/>
      <c r="P285" s="188"/>
      <c r="Q285" s="188"/>
      <c r="R285" s="188"/>
      <c r="S285" s="188"/>
      <c r="T285" s="189"/>
      <c r="U285" s="13"/>
      <c r="V285" s="13"/>
      <c r="W285" s="13"/>
      <c r="X285" s="13"/>
      <c r="Y285" s="13"/>
      <c r="Z285" s="13"/>
      <c r="AA285" s="13"/>
      <c r="AB285" s="13"/>
      <c r="AC285" s="13"/>
      <c r="AD285" s="13"/>
      <c r="AE285" s="13"/>
      <c r="AT285" s="183" t="s">
        <v>147</v>
      </c>
      <c r="AU285" s="183" t="s">
        <v>82</v>
      </c>
      <c r="AV285" s="13" t="s">
        <v>82</v>
      </c>
      <c r="AW285" s="13" t="s">
        <v>34</v>
      </c>
      <c r="AX285" s="13" t="s">
        <v>72</v>
      </c>
      <c r="AY285" s="183" t="s">
        <v>135</v>
      </c>
    </row>
    <row r="286" s="13" customFormat="1">
      <c r="A286" s="13"/>
      <c r="B286" s="182"/>
      <c r="C286" s="13"/>
      <c r="D286" s="177" t="s">
        <v>147</v>
      </c>
      <c r="E286" s="183" t="s">
        <v>3</v>
      </c>
      <c r="F286" s="184" t="s">
        <v>366</v>
      </c>
      <c r="G286" s="13"/>
      <c r="H286" s="185">
        <v>7.4160000000000004</v>
      </c>
      <c r="I286" s="186"/>
      <c r="J286" s="13"/>
      <c r="K286" s="13"/>
      <c r="L286" s="182"/>
      <c r="M286" s="187"/>
      <c r="N286" s="188"/>
      <c r="O286" s="188"/>
      <c r="P286" s="188"/>
      <c r="Q286" s="188"/>
      <c r="R286" s="188"/>
      <c r="S286" s="188"/>
      <c r="T286" s="189"/>
      <c r="U286" s="13"/>
      <c r="V286" s="13"/>
      <c r="W286" s="13"/>
      <c r="X286" s="13"/>
      <c r="Y286" s="13"/>
      <c r="Z286" s="13"/>
      <c r="AA286" s="13"/>
      <c r="AB286" s="13"/>
      <c r="AC286" s="13"/>
      <c r="AD286" s="13"/>
      <c r="AE286" s="13"/>
      <c r="AT286" s="183" t="s">
        <v>147</v>
      </c>
      <c r="AU286" s="183" t="s">
        <v>82</v>
      </c>
      <c r="AV286" s="13" t="s">
        <v>82</v>
      </c>
      <c r="AW286" s="13" t="s">
        <v>34</v>
      </c>
      <c r="AX286" s="13" t="s">
        <v>72</v>
      </c>
      <c r="AY286" s="183" t="s">
        <v>135</v>
      </c>
    </row>
    <row r="287" s="13" customFormat="1">
      <c r="A287" s="13"/>
      <c r="B287" s="182"/>
      <c r="C287" s="13"/>
      <c r="D287" s="177" t="s">
        <v>147</v>
      </c>
      <c r="E287" s="183" t="s">
        <v>3</v>
      </c>
      <c r="F287" s="184" t="s">
        <v>367</v>
      </c>
      <c r="G287" s="13"/>
      <c r="H287" s="185">
        <v>10.332000000000001</v>
      </c>
      <c r="I287" s="186"/>
      <c r="J287" s="13"/>
      <c r="K287" s="13"/>
      <c r="L287" s="182"/>
      <c r="M287" s="187"/>
      <c r="N287" s="188"/>
      <c r="O287" s="188"/>
      <c r="P287" s="188"/>
      <c r="Q287" s="188"/>
      <c r="R287" s="188"/>
      <c r="S287" s="188"/>
      <c r="T287" s="189"/>
      <c r="U287" s="13"/>
      <c r="V287" s="13"/>
      <c r="W287" s="13"/>
      <c r="X287" s="13"/>
      <c r="Y287" s="13"/>
      <c r="Z287" s="13"/>
      <c r="AA287" s="13"/>
      <c r="AB287" s="13"/>
      <c r="AC287" s="13"/>
      <c r="AD287" s="13"/>
      <c r="AE287" s="13"/>
      <c r="AT287" s="183" t="s">
        <v>147</v>
      </c>
      <c r="AU287" s="183" t="s">
        <v>82</v>
      </c>
      <c r="AV287" s="13" t="s">
        <v>82</v>
      </c>
      <c r="AW287" s="13" t="s">
        <v>34</v>
      </c>
      <c r="AX287" s="13" t="s">
        <v>72</v>
      </c>
      <c r="AY287" s="183" t="s">
        <v>135</v>
      </c>
    </row>
    <row r="288" s="13" customFormat="1">
      <c r="A288" s="13"/>
      <c r="B288" s="182"/>
      <c r="C288" s="13"/>
      <c r="D288" s="177" t="s">
        <v>147</v>
      </c>
      <c r="E288" s="183" t="s">
        <v>3</v>
      </c>
      <c r="F288" s="184" t="s">
        <v>368</v>
      </c>
      <c r="G288" s="13"/>
      <c r="H288" s="185">
        <v>7.2359999999999998</v>
      </c>
      <c r="I288" s="186"/>
      <c r="J288" s="13"/>
      <c r="K288" s="13"/>
      <c r="L288" s="182"/>
      <c r="M288" s="187"/>
      <c r="N288" s="188"/>
      <c r="O288" s="188"/>
      <c r="P288" s="188"/>
      <c r="Q288" s="188"/>
      <c r="R288" s="188"/>
      <c r="S288" s="188"/>
      <c r="T288" s="189"/>
      <c r="U288" s="13"/>
      <c r="V288" s="13"/>
      <c r="W288" s="13"/>
      <c r="X288" s="13"/>
      <c r="Y288" s="13"/>
      <c r="Z288" s="13"/>
      <c r="AA288" s="13"/>
      <c r="AB288" s="13"/>
      <c r="AC288" s="13"/>
      <c r="AD288" s="13"/>
      <c r="AE288" s="13"/>
      <c r="AT288" s="183" t="s">
        <v>147</v>
      </c>
      <c r="AU288" s="183" t="s">
        <v>82</v>
      </c>
      <c r="AV288" s="13" t="s">
        <v>82</v>
      </c>
      <c r="AW288" s="13" t="s">
        <v>34</v>
      </c>
      <c r="AX288" s="13" t="s">
        <v>72</v>
      </c>
      <c r="AY288" s="183" t="s">
        <v>135</v>
      </c>
    </row>
    <row r="289" s="14" customFormat="1">
      <c r="A289" s="14"/>
      <c r="B289" s="190"/>
      <c r="C289" s="14"/>
      <c r="D289" s="177" t="s">
        <v>147</v>
      </c>
      <c r="E289" s="191" t="s">
        <v>3</v>
      </c>
      <c r="F289" s="192" t="s">
        <v>167</v>
      </c>
      <c r="G289" s="14"/>
      <c r="H289" s="193">
        <v>35.201000000000001</v>
      </c>
      <c r="I289" s="194"/>
      <c r="J289" s="14"/>
      <c r="K289" s="14"/>
      <c r="L289" s="190"/>
      <c r="M289" s="195"/>
      <c r="N289" s="196"/>
      <c r="O289" s="196"/>
      <c r="P289" s="196"/>
      <c r="Q289" s="196"/>
      <c r="R289" s="196"/>
      <c r="S289" s="196"/>
      <c r="T289" s="197"/>
      <c r="U289" s="14"/>
      <c r="V289" s="14"/>
      <c r="W289" s="14"/>
      <c r="X289" s="14"/>
      <c r="Y289" s="14"/>
      <c r="Z289" s="14"/>
      <c r="AA289" s="14"/>
      <c r="AB289" s="14"/>
      <c r="AC289" s="14"/>
      <c r="AD289" s="14"/>
      <c r="AE289" s="14"/>
      <c r="AT289" s="191" t="s">
        <v>147</v>
      </c>
      <c r="AU289" s="191" t="s">
        <v>82</v>
      </c>
      <c r="AV289" s="14" t="s">
        <v>143</v>
      </c>
      <c r="AW289" s="14" t="s">
        <v>34</v>
      </c>
      <c r="AX289" s="14" t="s">
        <v>80</v>
      </c>
      <c r="AY289" s="191" t="s">
        <v>135</v>
      </c>
    </row>
    <row r="290" s="2" customFormat="1" ht="14.4" customHeight="1">
      <c r="A290" s="37"/>
      <c r="B290" s="163"/>
      <c r="C290" s="164" t="s">
        <v>369</v>
      </c>
      <c r="D290" s="164" t="s">
        <v>138</v>
      </c>
      <c r="E290" s="165" t="s">
        <v>370</v>
      </c>
      <c r="F290" s="166" t="s">
        <v>371</v>
      </c>
      <c r="G290" s="167" t="s">
        <v>285</v>
      </c>
      <c r="H290" s="168">
        <v>2</v>
      </c>
      <c r="I290" s="169"/>
      <c r="J290" s="170">
        <f>ROUND(I290*H290,2)</f>
        <v>0</v>
      </c>
      <c r="K290" s="166" t="s">
        <v>3</v>
      </c>
      <c r="L290" s="38"/>
      <c r="M290" s="171" t="s">
        <v>3</v>
      </c>
      <c r="N290" s="172" t="s">
        <v>43</v>
      </c>
      <c r="O290" s="71"/>
      <c r="P290" s="173">
        <f>O290*H290</f>
        <v>0</v>
      </c>
      <c r="Q290" s="173">
        <v>0</v>
      </c>
      <c r="R290" s="173">
        <f>Q290*H290</f>
        <v>0</v>
      </c>
      <c r="S290" s="173">
        <v>0</v>
      </c>
      <c r="T290" s="174">
        <f>S290*H290</f>
        <v>0</v>
      </c>
      <c r="U290" s="37"/>
      <c r="V290" s="37"/>
      <c r="W290" s="37"/>
      <c r="X290" s="37"/>
      <c r="Y290" s="37"/>
      <c r="Z290" s="37"/>
      <c r="AA290" s="37"/>
      <c r="AB290" s="37"/>
      <c r="AC290" s="37"/>
      <c r="AD290" s="37"/>
      <c r="AE290" s="37"/>
      <c r="AR290" s="175" t="s">
        <v>143</v>
      </c>
      <c r="AT290" s="175" t="s">
        <v>138</v>
      </c>
      <c r="AU290" s="175" t="s">
        <v>82</v>
      </c>
      <c r="AY290" s="18" t="s">
        <v>135</v>
      </c>
      <c r="BE290" s="176">
        <f>IF(N290="základní",J290,0)</f>
        <v>0</v>
      </c>
      <c r="BF290" s="176">
        <f>IF(N290="snížená",J290,0)</f>
        <v>0</v>
      </c>
      <c r="BG290" s="176">
        <f>IF(N290="zákl. přenesená",J290,0)</f>
        <v>0</v>
      </c>
      <c r="BH290" s="176">
        <f>IF(N290="sníž. přenesená",J290,0)</f>
        <v>0</v>
      </c>
      <c r="BI290" s="176">
        <f>IF(N290="nulová",J290,0)</f>
        <v>0</v>
      </c>
      <c r="BJ290" s="18" t="s">
        <v>80</v>
      </c>
      <c r="BK290" s="176">
        <f>ROUND(I290*H290,2)</f>
        <v>0</v>
      </c>
      <c r="BL290" s="18" t="s">
        <v>143</v>
      </c>
      <c r="BM290" s="175" t="s">
        <v>372</v>
      </c>
    </row>
    <row r="291" s="13" customFormat="1">
      <c r="A291" s="13"/>
      <c r="B291" s="182"/>
      <c r="C291" s="13"/>
      <c r="D291" s="177" t="s">
        <v>147</v>
      </c>
      <c r="E291" s="183" t="s">
        <v>3</v>
      </c>
      <c r="F291" s="184" t="s">
        <v>373</v>
      </c>
      <c r="G291" s="13"/>
      <c r="H291" s="185">
        <v>2</v>
      </c>
      <c r="I291" s="186"/>
      <c r="J291" s="13"/>
      <c r="K291" s="13"/>
      <c r="L291" s="182"/>
      <c r="M291" s="187"/>
      <c r="N291" s="188"/>
      <c r="O291" s="188"/>
      <c r="P291" s="188"/>
      <c r="Q291" s="188"/>
      <c r="R291" s="188"/>
      <c r="S291" s="188"/>
      <c r="T291" s="189"/>
      <c r="U291" s="13"/>
      <c r="V291" s="13"/>
      <c r="W291" s="13"/>
      <c r="X291" s="13"/>
      <c r="Y291" s="13"/>
      <c r="Z291" s="13"/>
      <c r="AA291" s="13"/>
      <c r="AB291" s="13"/>
      <c r="AC291" s="13"/>
      <c r="AD291" s="13"/>
      <c r="AE291" s="13"/>
      <c r="AT291" s="183" t="s">
        <v>147</v>
      </c>
      <c r="AU291" s="183" t="s">
        <v>82</v>
      </c>
      <c r="AV291" s="13" t="s">
        <v>82</v>
      </c>
      <c r="AW291" s="13" t="s">
        <v>34</v>
      </c>
      <c r="AX291" s="13" t="s">
        <v>80</v>
      </c>
      <c r="AY291" s="183" t="s">
        <v>135</v>
      </c>
    </row>
    <row r="292" s="2" customFormat="1" ht="14.4" customHeight="1">
      <c r="A292" s="37"/>
      <c r="B292" s="163"/>
      <c r="C292" s="164" t="s">
        <v>374</v>
      </c>
      <c r="D292" s="164" t="s">
        <v>138</v>
      </c>
      <c r="E292" s="165" t="s">
        <v>375</v>
      </c>
      <c r="F292" s="166" t="s">
        <v>376</v>
      </c>
      <c r="G292" s="167" t="s">
        <v>285</v>
      </c>
      <c r="H292" s="168">
        <v>3</v>
      </c>
      <c r="I292" s="169"/>
      <c r="J292" s="170">
        <f>ROUND(I292*H292,2)</f>
        <v>0</v>
      </c>
      <c r="K292" s="166" t="s">
        <v>3</v>
      </c>
      <c r="L292" s="38"/>
      <c r="M292" s="171" t="s">
        <v>3</v>
      </c>
      <c r="N292" s="172" t="s">
        <v>43</v>
      </c>
      <c r="O292" s="71"/>
      <c r="P292" s="173">
        <f>O292*H292</f>
        <v>0</v>
      </c>
      <c r="Q292" s="173">
        <v>0</v>
      </c>
      <c r="R292" s="173">
        <f>Q292*H292</f>
        <v>0</v>
      </c>
      <c r="S292" s="173">
        <v>0</v>
      </c>
      <c r="T292" s="174">
        <f>S292*H292</f>
        <v>0</v>
      </c>
      <c r="U292" s="37"/>
      <c r="V292" s="37"/>
      <c r="W292" s="37"/>
      <c r="X292" s="37"/>
      <c r="Y292" s="37"/>
      <c r="Z292" s="37"/>
      <c r="AA292" s="37"/>
      <c r="AB292" s="37"/>
      <c r="AC292" s="37"/>
      <c r="AD292" s="37"/>
      <c r="AE292" s="37"/>
      <c r="AR292" s="175" t="s">
        <v>143</v>
      </c>
      <c r="AT292" s="175" t="s">
        <v>138</v>
      </c>
      <c r="AU292" s="175" t="s">
        <v>82</v>
      </c>
      <c r="AY292" s="18" t="s">
        <v>135</v>
      </c>
      <c r="BE292" s="176">
        <f>IF(N292="základní",J292,0)</f>
        <v>0</v>
      </c>
      <c r="BF292" s="176">
        <f>IF(N292="snížená",J292,0)</f>
        <v>0</v>
      </c>
      <c r="BG292" s="176">
        <f>IF(N292="zákl. přenesená",J292,0)</f>
        <v>0</v>
      </c>
      <c r="BH292" s="176">
        <f>IF(N292="sníž. přenesená",J292,0)</f>
        <v>0</v>
      </c>
      <c r="BI292" s="176">
        <f>IF(N292="nulová",J292,0)</f>
        <v>0</v>
      </c>
      <c r="BJ292" s="18" t="s">
        <v>80</v>
      </c>
      <c r="BK292" s="176">
        <f>ROUND(I292*H292,2)</f>
        <v>0</v>
      </c>
      <c r="BL292" s="18" t="s">
        <v>143</v>
      </c>
      <c r="BM292" s="175" t="s">
        <v>377</v>
      </c>
    </row>
    <row r="293" s="13" customFormat="1">
      <c r="A293" s="13"/>
      <c r="B293" s="182"/>
      <c r="C293" s="13"/>
      <c r="D293" s="177" t="s">
        <v>147</v>
      </c>
      <c r="E293" s="183" t="s">
        <v>3</v>
      </c>
      <c r="F293" s="184" t="s">
        <v>378</v>
      </c>
      <c r="G293" s="13"/>
      <c r="H293" s="185">
        <v>3</v>
      </c>
      <c r="I293" s="186"/>
      <c r="J293" s="13"/>
      <c r="K293" s="13"/>
      <c r="L293" s="182"/>
      <c r="M293" s="187"/>
      <c r="N293" s="188"/>
      <c r="O293" s="188"/>
      <c r="P293" s="188"/>
      <c r="Q293" s="188"/>
      <c r="R293" s="188"/>
      <c r="S293" s="188"/>
      <c r="T293" s="189"/>
      <c r="U293" s="13"/>
      <c r="V293" s="13"/>
      <c r="W293" s="13"/>
      <c r="X293" s="13"/>
      <c r="Y293" s="13"/>
      <c r="Z293" s="13"/>
      <c r="AA293" s="13"/>
      <c r="AB293" s="13"/>
      <c r="AC293" s="13"/>
      <c r="AD293" s="13"/>
      <c r="AE293" s="13"/>
      <c r="AT293" s="183" t="s">
        <v>147</v>
      </c>
      <c r="AU293" s="183" t="s">
        <v>82</v>
      </c>
      <c r="AV293" s="13" t="s">
        <v>82</v>
      </c>
      <c r="AW293" s="13" t="s">
        <v>34</v>
      </c>
      <c r="AX293" s="13" t="s">
        <v>80</v>
      </c>
      <c r="AY293" s="183" t="s">
        <v>135</v>
      </c>
    </row>
    <row r="294" s="12" customFormat="1" ht="22.8" customHeight="1">
      <c r="A294" s="12"/>
      <c r="B294" s="150"/>
      <c r="C294" s="12"/>
      <c r="D294" s="151" t="s">
        <v>71</v>
      </c>
      <c r="E294" s="161" t="s">
        <v>379</v>
      </c>
      <c r="F294" s="161" t="s">
        <v>380</v>
      </c>
      <c r="G294" s="12"/>
      <c r="H294" s="12"/>
      <c r="I294" s="153"/>
      <c r="J294" s="162">
        <f>BK294</f>
        <v>0</v>
      </c>
      <c r="K294" s="12"/>
      <c r="L294" s="150"/>
      <c r="M294" s="155"/>
      <c r="N294" s="156"/>
      <c r="O294" s="156"/>
      <c r="P294" s="157">
        <f>SUM(P295:P315)</f>
        <v>0</v>
      </c>
      <c r="Q294" s="156"/>
      <c r="R294" s="157">
        <f>SUM(R295:R315)</f>
        <v>0</v>
      </c>
      <c r="S294" s="156"/>
      <c r="T294" s="158">
        <f>SUM(T295:T315)</f>
        <v>0</v>
      </c>
      <c r="U294" s="12"/>
      <c r="V294" s="12"/>
      <c r="W294" s="12"/>
      <c r="X294" s="12"/>
      <c r="Y294" s="12"/>
      <c r="Z294" s="12"/>
      <c r="AA294" s="12"/>
      <c r="AB294" s="12"/>
      <c r="AC294" s="12"/>
      <c r="AD294" s="12"/>
      <c r="AE294" s="12"/>
      <c r="AR294" s="151" t="s">
        <v>80</v>
      </c>
      <c r="AT294" s="159" t="s">
        <v>71</v>
      </c>
      <c r="AU294" s="159" t="s">
        <v>80</v>
      </c>
      <c r="AY294" s="151" t="s">
        <v>135</v>
      </c>
      <c r="BK294" s="160">
        <f>SUM(BK295:BK315)</f>
        <v>0</v>
      </c>
    </row>
    <row r="295" s="2" customFormat="1" ht="37.8" customHeight="1">
      <c r="A295" s="37"/>
      <c r="B295" s="163"/>
      <c r="C295" s="164" t="s">
        <v>381</v>
      </c>
      <c r="D295" s="164" t="s">
        <v>138</v>
      </c>
      <c r="E295" s="165" t="s">
        <v>382</v>
      </c>
      <c r="F295" s="166" t="s">
        <v>383</v>
      </c>
      <c r="G295" s="167" t="s">
        <v>151</v>
      </c>
      <c r="H295" s="168">
        <v>13.872</v>
      </c>
      <c r="I295" s="169"/>
      <c r="J295" s="170">
        <f>ROUND(I295*H295,2)</f>
        <v>0</v>
      </c>
      <c r="K295" s="166" t="s">
        <v>142</v>
      </c>
      <c r="L295" s="38"/>
      <c r="M295" s="171" t="s">
        <v>3</v>
      </c>
      <c r="N295" s="172" t="s">
        <v>43</v>
      </c>
      <c r="O295" s="71"/>
      <c r="P295" s="173">
        <f>O295*H295</f>
        <v>0</v>
      </c>
      <c r="Q295" s="173">
        <v>0</v>
      </c>
      <c r="R295" s="173">
        <f>Q295*H295</f>
        <v>0</v>
      </c>
      <c r="S295" s="173">
        <v>0</v>
      </c>
      <c r="T295" s="174">
        <f>S295*H295</f>
        <v>0</v>
      </c>
      <c r="U295" s="37"/>
      <c r="V295" s="37"/>
      <c r="W295" s="37"/>
      <c r="X295" s="37"/>
      <c r="Y295" s="37"/>
      <c r="Z295" s="37"/>
      <c r="AA295" s="37"/>
      <c r="AB295" s="37"/>
      <c r="AC295" s="37"/>
      <c r="AD295" s="37"/>
      <c r="AE295" s="37"/>
      <c r="AR295" s="175" t="s">
        <v>143</v>
      </c>
      <c r="AT295" s="175" t="s">
        <v>138</v>
      </c>
      <c r="AU295" s="175" t="s">
        <v>82</v>
      </c>
      <c r="AY295" s="18" t="s">
        <v>135</v>
      </c>
      <c r="BE295" s="176">
        <f>IF(N295="základní",J295,0)</f>
        <v>0</v>
      </c>
      <c r="BF295" s="176">
        <f>IF(N295="snížená",J295,0)</f>
        <v>0</v>
      </c>
      <c r="BG295" s="176">
        <f>IF(N295="zákl. přenesená",J295,0)</f>
        <v>0</v>
      </c>
      <c r="BH295" s="176">
        <f>IF(N295="sníž. přenesená",J295,0)</f>
        <v>0</v>
      </c>
      <c r="BI295" s="176">
        <f>IF(N295="nulová",J295,0)</f>
        <v>0</v>
      </c>
      <c r="BJ295" s="18" t="s">
        <v>80</v>
      </c>
      <c r="BK295" s="176">
        <f>ROUND(I295*H295,2)</f>
        <v>0</v>
      </c>
      <c r="BL295" s="18" t="s">
        <v>143</v>
      </c>
      <c r="BM295" s="175" t="s">
        <v>384</v>
      </c>
    </row>
    <row r="296" s="2" customFormat="1">
      <c r="A296" s="37"/>
      <c r="B296" s="38"/>
      <c r="C296" s="37"/>
      <c r="D296" s="177" t="s">
        <v>145</v>
      </c>
      <c r="E296" s="37"/>
      <c r="F296" s="178" t="s">
        <v>385</v>
      </c>
      <c r="G296" s="37"/>
      <c r="H296" s="37"/>
      <c r="I296" s="179"/>
      <c r="J296" s="37"/>
      <c r="K296" s="37"/>
      <c r="L296" s="38"/>
      <c r="M296" s="180"/>
      <c r="N296" s="181"/>
      <c r="O296" s="71"/>
      <c r="P296" s="71"/>
      <c r="Q296" s="71"/>
      <c r="R296" s="71"/>
      <c r="S296" s="71"/>
      <c r="T296" s="72"/>
      <c r="U296" s="37"/>
      <c r="V296" s="37"/>
      <c r="W296" s="37"/>
      <c r="X296" s="37"/>
      <c r="Y296" s="37"/>
      <c r="Z296" s="37"/>
      <c r="AA296" s="37"/>
      <c r="AB296" s="37"/>
      <c r="AC296" s="37"/>
      <c r="AD296" s="37"/>
      <c r="AE296" s="37"/>
      <c r="AT296" s="18" t="s">
        <v>145</v>
      </c>
      <c r="AU296" s="18" t="s">
        <v>82</v>
      </c>
    </row>
    <row r="297" s="2" customFormat="1" ht="37.8" customHeight="1">
      <c r="A297" s="37"/>
      <c r="B297" s="163"/>
      <c r="C297" s="164" t="s">
        <v>386</v>
      </c>
      <c r="D297" s="164" t="s">
        <v>138</v>
      </c>
      <c r="E297" s="165" t="s">
        <v>387</v>
      </c>
      <c r="F297" s="166" t="s">
        <v>388</v>
      </c>
      <c r="G297" s="167" t="s">
        <v>151</v>
      </c>
      <c r="H297" s="168">
        <v>249.696</v>
      </c>
      <c r="I297" s="169"/>
      <c r="J297" s="170">
        <f>ROUND(I297*H297,2)</f>
        <v>0</v>
      </c>
      <c r="K297" s="166" t="s">
        <v>142</v>
      </c>
      <c r="L297" s="38"/>
      <c r="M297" s="171" t="s">
        <v>3</v>
      </c>
      <c r="N297" s="172" t="s">
        <v>43</v>
      </c>
      <c r="O297" s="71"/>
      <c r="P297" s="173">
        <f>O297*H297</f>
        <v>0</v>
      </c>
      <c r="Q297" s="173">
        <v>0</v>
      </c>
      <c r="R297" s="173">
        <f>Q297*H297</f>
        <v>0</v>
      </c>
      <c r="S297" s="173">
        <v>0</v>
      </c>
      <c r="T297" s="174">
        <f>S297*H297</f>
        <v>0</v>
      </c>
      <c r="U297" s="37"/>
      <c r="V297" s="37"/>
      <c r="W297" s="37"/>
      <c r="X297" s="37"/>
      <c r="Y297" s="37"/>
      <c r="Z297" s="37"/>
      <c r="AA297" s="37"/>
      <c r="AB297" s="37"/>
      <c r="AC297" s="37"/>
      <c r="AD297" s="37"/>
      <c r="AE297" s="37"/>
      <c r="AR297" s="175" t="s">
        <v>143</v>
      </c>
      <c r="AT297" s="175" t="s">
        <v>138</v>
      </c>
      <c r="AU297" s="175" t="s">
        <v>82</v>
      </c>
      <c r="AY297" s="18" t="s">
        <v>135</v>
      </c>
      <c r="BE297" s="176">
        <f>IF(N297="základní",J297,0)</f>
        <v>0</v>
      </c>
      <c r="BF297" s="176">
        <f>IF(N297="snížená",J297,0)</f>
        <v>0</v>
      </c>
      <c r="BG297" s="176">
        <f>IF(N297="zákl. přenesená",J297,0)</f>
        <v>0</v>
      </c>
      <c r="BH297" s="176">
        <f>IF(N297="sníž. přenesená",J297,0)</f>
        <v>0</v>
      </c>
      <c r="BI297" s="176">
        <f>IF(N297="nulová",J297,0)</f>
        <v>0</v>
      </c>
      <c r="BJ297" s="18" t="s">
        <v>80</v>
      </c>
      <c r="BK297" s="176">
        <f>ROUND(I297*H297,2)</f>
        <v>0</v>
      </c>
      <c r="BL297" s="18" t="s">
        <v>143</v>
      </c>
      <c r="BM297" s="175" t="s">
        <v>389</v>
      </c>
    </row>
    <row r="298" s="2" customFormat="1">
      <c r="A298" s="37"/>
      <c r="B298" s="38"/>
      <c r="C298" s="37"/>
      <c r="D298" s="177" t="s">
        <v>145</v>
      </c>
      <c r="E298" s="37"/>
      <c r="F298" s="178" t="s">
        <v>390</v>
      </c>
      <c r="G298" s="37"/>
      <c r="H298" s="37"/>
      <c r="I298" s="179"/>
      <c r="J298" s="37"/>
      <c r="K298" s="37"/>
      <c r="L298" s="38"/>
      <c r="M298" s="180"/>
      <c r="N298" s="181"/>
      <c r="O298" s="71"/>
      <c r="P298" s="71"/>
      <c r="Q298" s="71"/>
      <c r="R298" s="71"/>
      <c r="S298" s="71"/>
      <c r="T298" s="72"/>
      <c r="U298" s="37"/>
      <c r="V298" s="37"/>
      <c r="W298" s="37"/>
      <c r="X298" s="37"/>
      <c r="Y298" s="37"/>
      <c r="Z298" s="37"/>
      <c r="AA298" s="37"/>
      <c r="AB298" s="37"/>
      <c r="AC298" s="37"/>
      <c r="AD298" s="37"/>
      <c r="AE298" s="37"/>
      <c r="AT298" s="18" t="s">
        <v>145</v>
      </c>
      <c r="AU298" s="18" t="s">
        <v>82</v>
      </c>
    </row>
    <row r="299" s="13" customFormat="1">
      <c r="A299" s="13"/>
      <c r="B299" s="182"/>
      <c r="C299" s="13"/>
      <c r="D299" s="177" t="s">
        <v>147</v>
      </c>
      <c r="E299" s="13"/>
      <c r="F299" s="184" t="s">
        <v>391</v>
      </c>
      <c r="G299" s="13"/>
      <c r="H299" s="185">
        <v>249.696</v>
      </c>
      <c r="I299" s="186"/>
      <c r="J299" s="13"/>
      <c r="K299" s="13"/>
      <c r="L299" s="182"/>
      <c r="M299" s="187"/>
      <c r="N299" s="188"/>
      <c r="O299" s="188"/>
      <c r="P299" s="188"/>
      <c r="Q299" s="188"/>
      <c r="R299" s="188"/>
      <c r="S299" s="188"/>
      <c r="T299" s="189"/>
      <c r="U299" s="13"/>
      <c r="V299" s="13"/>
      <c r="W299" s="13"/>
      <c r="X299" s="13"/>
      <c r="Y299" s="13"/>
      <c r="Z299" s="13"/>
      <c r="AA299" s="13"/>
      <c r="AB299" s="13"/>
      <c r="AC299" s="13"/>
      <c r="AD299" s="13"/>
      <c r="AE299" s="13"/>
      <c r="AT299" s="183" t="s">
        <v>147</v>
      </c>
      <c r="AU299" s="183" t="s">
        <v>82</v>
      </c>
      <c r="AV299" s="13" t="s">
        <v>82</v>
      </c>
      <c r="AW299" s="13" t="s">
        <v>4</v>
      </c>
      <c r="AX299" s="13" t="s">
        <v>80</v>
      </c>
      <c r="AY299" s="183" t="s">
        <v>135</v>
      </c>
    </row>
    <row r="300" s="2" customFormat="1" ht="37.8" customHeight="1">
      <c r="A300" s="37"/>
      <c r="B300" s="163"/>
      <c r="C300" s="164" t="s">
        <v>392</v>
      </c>
      <c r="D300" s="164" t="s">
        <v>138</v>
      </c>
      <c r="E300" s="165" t="s">
        <v>393</v>
      </c>
      <c r="F300" s="166" t="s">
        <v>394</v>
      </c>
      <c r="G300" s="167" t="s">
        <v>151</v>
      </c>
      <c r="H300" s="168">
        <v>13.872</v>
      </c>
      <c r="I300" s="169"/>
      <c r="J300" s="170">
        <f>ROUND(I300*H300,2)</f>
        <v>0</v>
      </c>
      <c r="K300" s="166" t="s">
        <v>142</v>
      </c>
      <c r="L300" s="38"/>
      <c r="M300" s="171" t="s">
        <v>3</v>
      </c>
      <c r="N300" s="172" t="s">
        <v>43</v>
      </c>
      <c r="O300" s="71"/>
      <c r="P300" s="173">
        <f>O300*H300</f>
        <v>0</v>
      </c>
      <c r="Q300" s="173">
        <v>0</v>
      </c>
      <c r="R300" s="173">
        <f>Q300*H300</f>
        <v>0</v>
      </c>
      <c r="S300" s="173">
        <v>0</v>
      </c>
      <c r="T300" s="174">
        <f>S300*H300</f>
        <v>0</v>
      </c>
      <c r="U300" s="37"/>
      <c r="V300" s="37"/>
      <c r="W300" s="37"/>
      <c r="X300" s="37"/>
      <c r="Y300" s="37"/>
      <c r="Z300" s="37"/>
      <c r="AA300" s="37"/>
      <c r="AB300" s="37"/>
      <c r="AC300" s="37"/>
      <c r="AD300" s="37"/>
      <c r="AE300" s="37"/>
      <c r="AR300" s="175" t="s">
        <v>143</v>
      </c>
      <c r="AT300" s="175" t="s">
        <v>138</v>
      </c>
      <c r="AU300" s="175" t="s">
        <v>82</v>
      </c>
      <c r="AY300" s="18" t="s">
        <v>135</v>
      </c>
      <c r="BE300" s="176">
        <f>IF(N300="základní",J300,0)</f>
        <v>0</v>
      </c>
      <c r="BF300" s="176">
        <f>IF(N300="snížená",J300,0)</f>
        <v>0</v>
      </c>
      <c r="BG300" s="176">
        <f>IF(N300="zákl. přenesená",J300,0)</f>
        <v>0</v>
      </c>
      <c r="BH300" s="176">
        <f>IF(N300="sníž. přenesená",J300,0)</f>
        <v>0</v>
      </c>
      <c r="BI300" s="176">
        <f>IF(N300="nulová",J300,0)</f>
        <v>0</v>
      </c>
      <c r="BJ300" s="18" t="s">
        <v>80</v>
      </c>
      <c r="BK300" s="176">
        <f>ROUND(I300*H300,2)</f>
        <v>0</v>
      </c>
      <c r="BL300" s="18" t="s">
        <v>143</v>
      </c>
      <c r="BM300" s="175" t="s">
        <v>395</v>
      </c>
    </row>
    <row r="301" s="2" customFormat="1">
      <c r="A301" s="37"/>
      <c r="B301" s="38"/>
      <c r="C301" s="37"/>
      <c r="D301" s="177" t="s">
        <v>145</v>
      </c>
      <c r="E301" s="37"/>
      <c r="F301" s="178" t="s">
        <v>396</v>
      </c>
      <c r="G301" s="37"/>
      <c r="H301" s="37"/>
      <c r="I301" s="179"/>
      <c r="J301" s="37"/>
      <c r="K301" s="37"/>
      <c r="L301" s="38"/>
      <c r="M301" s="180"/>
      <c r="N301" s="181"/>
      <c r="O301" s="71"/>
      <c r="P301" s="71"/>
      <c r="Q301" s="71"/>
      <c r="R301" s="71"/>
      <c r="S301" s="71"/>
      <c r="T301" s="72"/>
      <c r="U301" s="37"/>
      <c r="V301" s="37"/>
      <c r="W301" s="37"/>
      <c r="X301" s="37"/>
      <c r="Y301" s="37"/>
      <c r="Z301" s="37"/>
      <c r="AA301" s="37"/>
      <c r="AB301" s="37"/>
      <c r="AC301" s="37"/>
      <c r="AD301" s="37"/>
      <c r="AE301" s="37"/>
      <c r="AT301" s="18" t="s">
        <v>145</v>
      </c>
      <c r="AU301" s="18" t="s">
        <v>82</v>
      </c>
    </row>
    <row r="302" s="2" customFormat="1" ht="37.8" customHeight="1">
      <c r="A302" s="37"/>
      <c r="B302" s="163"/>
      <c r="C302" s="164" t="s">
        <v>397</v>
      </c>
      <c r="D302" s="164" t="s">
        <v>138</v>
      </c>
      <c r="E302" s="165" t="s">
        <v>398</v>
      </c>
      <c r="F302" s="166" t="s">
        <v>399</v>
      </c>
      <c r="G302" s="167" t="s">
        <v>151</v>
      </c>
      <c r="H302" s="168">
        <v>2.919</v>
      </c>
      <c r="I302" s="169"/>
      <c r="J302" s="170">
        <f>ROUND(I302*H302,2)</f>
        <v>0</v>
      </c>
      <c r="K302" s="166" t="s">
        <v>142</v>
      </c>
      <c r="L302" s="38"/>
      <c r="M302" s="171" t="s">
        <v>3</v>
      </c>
      <c r="N302" s="172" t="s">
        <v>43</v>
      </c>
      <c r="O302" s="71"/>
      <c r="P302" s="173">
        <f>O302*H302</f>
        <v>0</v>
      </c>
      <c r="Q302" s="173">
        <v>0</v>
      </c>
      <c r="R302" s="173">
        <f>Q302*H302</f>
        <v>0</v>
      </c>
      <c r="S302" s="173">
        <v>0</v>
      </c>
      <c r="T302" s="174">
        <f>S302*H302</f>
        <v>0</v>
      </c>
      <c r="U302" s="37"/>
      <c r="V302" s="37"/>
      <c r="W302" s="37"/>
      <c r="X302" s="37"/>
      <c r="Y302" s="37"/>
      <c r="Z302" s="37"/>
      <c r="AA302" s="37"/>
      <c r="AB302" s="37"/>
      <c r="AC302" s="37"/>
      <c r="AD302" s="37"/>
      <c r="AE302" s="37"/>
      <c r="AR302" s="175" t="s">
        <v>143</v>
      </c>
      <c r="AT302" s="175" t="s">
        <v>138</v>
      </c>
      <c r="AU302" s="175" t="s">
        <v>82</v>
      </c>
      <c r="AY302" s="18" t="s">
        <v>135</v>
      </c>
      <c r="BE302" s="176">
        <f>IF(N302="základní",J302,0)</f>
        <v>0</v>
      </c>
      <c r="BF302" s="176">
        <f>IF(N302="snížená",J302,0)</f>
        <v>0</v>
      </c>
      <c r="BG302" s="176">
        <f>IF(N302="zákl. přenesená",J302,0)</f>
        <v>0</v>
      </c>
      <c r="BH302" s="176">
        <f>IF(N302="sníž. přenesená",J302,0)</f>
        <v>0</v>
      </c>
      <c r="BI302" s="176">
        <f>IF(N302="nulová",J302,0)</f>
        <v>0</v>
      </c>
      <c r="BJ302" s="18" t="s">
        <v>80</v>
      </c>
      <c r="BK302" s="176">
        <f>ROUND(I302*H302,2)</f>
        <v>0</v>
      </c>
      <c r="BL302" s="18" t="s">
        <v>143</v>
      </c>
      <c r="BM302" s="175" t="s">
        <v>400</v>
      </c>
    </row>
    <row r="303" s="2" customFormat="1">
      <c r="A303" s="37"/>
      <c r="B303" s="38"/>
      <c r="C303" s="37"/>
      <c r="D303" s="177" t="s">
        <v>145</v>
      </c>
      <c r="E303" s="37"/>
      <c r="F303" s="178" t="s">
        <v>401</v>
      </c>
      <c r="G303" s="37"/>
      <c r="H303" s="37"/>
      <c r="I303" s="179"/>
      <c r="J303" s="37"/>
      <c r="K303" s="37"/>
      <c r="L303" s="38"/>
      <c r="M303" s="180"/>
      <c r="N303" s="181"/>
      <c r="O303" s="71"/>
      <c r="P303" s="71"/>
      <c r="Q303" s="71"/>
      <c r="R303" s="71"/>
      <c r="S303" s="71"/>
      <c r="T303" s="72"/>
      <c r="U303" s="37"/>
      <c r="V303" s="37"/>
      <c r="W303" s="37"/>
      <c r="X303" s="37"/>
      <c r="Y303" s="37"/>
      <c r="Z303" s="37"/>
      <c r="AA303" s="37"/>
      <c r="AB303" s="37"/>
      <c r="AC303" s="37"/>
      <c r="AD303" s="37"/>
      <c r="AE303" s="37"/>
      <c r="AT303" s="18" t="s">
        <v>145</v>
      </c>
      <c r="AU303" s="18" t="s">
        <v>82</v>
      </c>
    </row>
    <row r="304" s="13" customFormat="1">
      <c r="A304" s="13"/>
      <c r="B304" s="182"/>
      <c r="C304" s="13"/>
      <c r="D304" s="177" t="s">
        <v>147</v>
      </c>
      <c r="E304" s="183" t="s">
        <v>3</v>
      </c>
      <c r="F304" s="184" t="s">
        <v>402</v>
      </c>
      <c r="G304" s="13"/>
      <c r="H304" s="185">
        <v>2.919</v>
      </c>
      <c r="I304" s="186"/>
      <c r="J304" s="13"/>
      <c r="K304" s="13"/>
      <c r="L304" s="182"/>
      <c r="M304" s="187"/>
      <c r="N304" s="188"/>
      <c r="O304" s="188"/>
      <c r="P304" s="188"/>
      <c r="Q304" s="188"/>
      <c r="R304" s="188"/>
      <c r="S304" s="188"/>
      <c r="T304" s="189"/>
      <c r="U304" s="13"/>
      <c r="V304" s="13"/>
      <c r="W304" s="13"/>
      <c r="X304" s="13"/>
      <c r="Y304" s="13"/>
      <c r="Z304" s="13"/>
      <c r="AA304" s="13"/>
      <c r="AB304" s="13"/>
      <c r="AC304" s="13"/>
      <c r="AD304" s="13"/>
      <c r="AE304" s="13"/>
      <c r="AT304" s="183" t="s">
        <v>147</v>
      </c>
      <c r="AU304" s="183" t="s">
        <v>82</v>
      </c>
      <c r="AV304" s="13" t="s">
        <v>82</v>
      </c>
      <c r="AW304" s="13" t="s">
        <v>34</v>
      </c>
      <c r="AX304" s="13" t="s">
        <v>80</v>
      </c>
      <c r="AY304" s="183" t="s">
        <v>135</v>
      </c>
    </row>
    <row r="305" s="2" customFormat="1" ht="37.8" customHeight="1">
      <c r="A305" s="37"/>
      <c r="B305" s="163"/>
      <c r="C305" s="164" t="s">
        <v>403</v>
      </c>
      <c r="D305" s="164" t="s">
        <v>138</v>
      </c>
      <c r="E305" s="165" t="s">
        <v>404</v>
      </c>
      <c r="F305" s="166" t="s">
        <v>405</v>
      </c>
      <c r="G305" s="167" t="s">
        <v>151</v>
      </c>
      <c r="H305" s="168">
        <v>5.5270000000000001</v>
      </c>
      <c r="I305" s="169"/>
      <c r="J305" s="170">
        <f>ROUND(I305*H305,2)</f>
        <v>0</v>
      </c>
      <c r="K305" s="166" t="s">
        <v>142</v>
      </c>
      <c r="L305" s="38"/>
      <c r="M305" s="171" t="s">
        <v>3</v>
      </c>
      <c r="N305" s="172" t="s">
        <v>43</v>
      </c>
      <c r="O305" s="71"/>
      <c r="P305" s="173">
        <f>O305*H305</f>
        <v>0</v>
      </c>
      <c r="Q305" s="173">
        <v>0</v>
      </c>
      <c r="R305" s="173">
        <f>Q305*H305</f>
        <v>0</v>
      </c>
      <c r="S305" s="173">
        <v>0</v>
      </c>
      <c r="T305" s="174">
        <f>S305*H305</f>
        <v>0</v>
      </c>
      <c r="U305" s="37"/>
      <c r="V305" s="37"/>
      <c r="W305" s="37"/>
      <c r="X305" s="37"/>
      <c r="Y305" s="37"/>
      <c r="Z305" s="37"/>
      <c r="AA305" s="37"/>
      <c r="AB305" s="37"/>
      <c r="AC305" s="37"/>
      <c r="AD305" s="37"/>
      <c r="AE305" s="37"/>
      <c r="AR305" s="175" t="s">
        <v>143</v>
      </c>
      <c r="AT305" s="175" t="s">
        <v>138</v>
      </c>
      <c r="AU305" s="175" t="s">
        <v>82</v>
      </c>
      <c r="AY305" s="18" t="s">
        <v>135</v>
      </c>
      <c r="BE305" s="176">
        <f>IF(N305="základní",J305,0)</f>
        <v>0</v>
      </c>
      <c r="BF305" s="176">
        <f>IF(N305="snížená",J305,0)</f>
        <v>0</v>
      </c>
      <c r="BG305" s="176">
        <f>IF(N305="zákl. přenesená",J305,0)</f>
        <v>0</v>
      </c>
      <c r="BH305" s="176">
        <f>IF(N305="sníž. přenesená",J305,0)</f>
        <v>0</v>
      </c>
      <c r="BI305" s="176">
        <f>IF(N305="nulová",J305,0)</f>
        <v>0</v>
      </c>
      <c r="BJ305" s="18" t="s">
        <v>80</v>
      </c>
      <c r="BK305" s="176">
        <f>ROUND(I305*H305,2)</f>
        <v>0</v>
      </c>
      <c r="BL305" s="18" t="s">
        <v>143</v>
      </c>
      <c r="BM305" s="175" t="s">
        <v>406</v>
      </c>
    </row>
    <row r="306" s="2" customFormat="1">
      <c r="A306" s="37"/>
      <c r="B306" s="38"/>
      <c r="C306" s="37"/>
      <c r="D306" s="177" t="s">
        <v>145</v>
      </c>
      <c r="E306" s="37"/>
      <c r="F306" s="178" t="s">
        <v>401</v>
      </c>
      <c r="G306" s="37"/>
      <c r="H306" s="37"/>
      <c r="I306" s="179"/>
      <c r="J306" s="37"/>
      <c r="K306" s="37"/>
      <c r="L306" s="38"/>
      <c r="M306" s="180"/>
      <c r="N306" s="181"/>
      <c r="O306" s="71"/>
      <c r="P306" s="71"/>
      <c r="Q306" s="71"/>
      <c r="R306" s="71"/>
      <c r="S306" s="71"/>
      <c r="T306" s="72"/>
      <c r="U306" s="37"/>
      <c r="V306" s="37"/>
      <c r="W306" s="37"/>
      <c r="X306" s="37"/>
      <c r="Y306" s="37"/>
      <c r="Z306" s="37"/>
      <c r="AA306" s="37"/>
      <c r="AB306" s="37"/>
      <c r="AC306" s="37"/>
      <c r="AD306" s="37"/>
      <c r="AE306" s="37"/>
      <c r="AT306" s="18" t="s">
        <v>145</v>
      </c>
      <c r="AU306" s="18" t="s">
        <v>82</v>
      </c>
    </row>
    <row r="307" s="13" customFormat="1">
      <c r="A307" s="13"/>
      <c r="B307" s="182"/>
      <c r="C307" s="13"/>
      <c r="D307" s="177" t="s">
        <v>147</v>
      </c>
      <c r="E307" s="183" t="s">
        <v>3</v>
      </c>
      <c r="F307" s="184" t="s">
        <v>407</v>
      </c>
      <c r="G307" s="13"/>
      <c r="H307" s="185">
        <v>5.5270000000000001</v>
      </c>
      <c r="I307" s="186"/>
      <c r="J307" s="13"/>
      <c r="K307" s="13"/>
      <c r="L307" s="182"/>
      <c r="M307" s="187"/>
      <c r="N307" s="188"/>
      <c r="O307" s="188"/>
      <c r="P307" s="188"/>
      <c r="Q307" s="188"/>
      <c r="R307" s="188"/>
      <c r="S307" s="188"/>
      <c r="T307" s="189"/>
      <c r="U307" s="13"/>
      <c r="V307" s="13"/>
      <c r="W307" s="13"/>
      <c r="X307" s="13"/>
      <c r="Y307" s="13"/>
      <c r="Z307" s="13"/>
      <c r="AA307" s="13"/>
      <c r="AB307" s="13"/>
      <c r="AC307" s="13"/>
      <c r="AD307" s="13"/>
      <c r="AE307" s="13"/>
      <c r="AT307" s="183" t="s">
        <v>147</v>
      </c>
      <c r="AU307" s="183" t="s">
        <v>82</v>
      </c>
      <c r="AV307" s="13" t="s">
        <v>82</v>
      </c>
      <c r="AW307" s="13" t="s">
        <v>34</v>
      </c>
      <c r="AX307" s="13" t="s">
        <v>80</v>
      </c>
      <c r="AY307" s="183" t="s">
        <v>135</v>
      </c>
    </row>
    <row r="308" s="2" customFormat="1" ht="37.8" customHeight="1">
      <c r="A308" s="37"/>
      <c r="B308" s="163"/>
      <c r="C308" s="164" t="s">
        <v>408</v>
      </c>
      <c r="D308" s="164" t="s">
        <v>138</v>
      </c>
      <c r="E308" s="165" t="s">
        <v>409</v>
      </c>
      <c r="F308" s="166" t="s">
        <v>410</v>
      </c>
      <c r="G308" s="167" t="s">
        <v>151</v>
      </c>
      <c r="H308" s="168">
        <v>2.6600000000000001</v>
      </c>
      <c r="I308" s="169"/>
      <c r="J308" s="170">
        <f>ROUND(I308*H308,2)</f>
        <v>0</v>
      </c>
      <c r="K308" s="166" t="s">
        <v>142</v>
      </c>
      <c r="L308" s="38"/>
      <c r="M308" s="171" t="s">
        <v>3</v>
      </c>
      <c r="N308" s="172" t="s">
        <v>43</v>
      </c>
      <c r="O308" s="71"/>
      <c r="P308" s="173">
        <f>O308*H308</f>
        <v>0</v>
      </c>
      <c r="Q308" s="173">
        <v>0</v>
      </c>
      <c r="R308" s="173">
        <f>Q308*H308</f>
        <v>0</v>
      </c>
      <c r="S308" s="173">
        <v>0</v>
      </c>
      <c r="T308" s="174">
        <f>S308*H308</f>
        <v>0</v>
      </c>
      <c r="U308" s="37"/>
      <c r="V308" s="37"/>
      <c r="W308" s="37"/>
      <c r="X308" s="37"/>
      <c r="Y308" s="37"/>
      <c r="Z308" s="37"/>
      <c r="AA308" s="37"/>
      <c r="AB308" s="37"/>
      <c r="AC308" s="37"/>
      <c r="AD308" s="37"/>
      <c r="AE308" s="37"/>
      <c r="AR308" s="175" t="s">
        <v>143</v>
      </c>
      <c r="AT308" s="175" t="s">
        <v>138</v>
      </c>
      <c r="AU308" s="175" t="s">
        <v>82</v>
      </c>
      <c r="AY308" s="18" t="s">
        <v>135</v>
      </c>
      <c r="BE308" s="176">
        <f>IF(N308="základní",J308,0)</f>
        <v>0</v>
      </c>
      <c r="BF308" s="176">
        <f>IF(N308="snížená",J308,0)</f>
        <v>0</v>
      </c>
      <c r="BG308" s="176">
        <f>IF(N308="zákl. přenesená",J308,0)</f>
        <v>0</v>
      </c>
      <c r="BH308" s="176">
        <f>IF(N308="sníž. přenesená",J308,0)</f>
        <v>0</v>
      </c>
      <c r="BI308" s="176">
        <f>IF(N308="nulová",J308,0)</f>
        <v>0</v>
      </c>
      <c r="BJ308" s="18" t="s">
        <v>80</v>
      </c>
      <c r="BK308" s="176">
        <f>ROUND(I308*H308,2)</f>
        <v>0</v>
      </c>
      <c r="BL308" s="18" t="s">
        <v>143</v>
      </c>
      <c r="BM308" s="175" t="s">
        <v>411</v>
      </c>
    </row>
    <row r="309" s="2" customFormat="1">
      <c r="A309" s="37"/>
      <c r="B309" s="38"/>
      <c r="C309" s="37"/>
      <c r="D309" s="177" t="s">
        <v>145</v>
      </c>
      <c r="E309" s="37"/>
      <c r="F309" s="178" t="s">
        <v>401</v>
      </c>
      <c r="G309" s="37"/>
      <c r="H309" s="37"/>
      <c r="I309" s="179"/>
      <c r="J309" s="37"/>
      <c r="K309" s="37"/>
      <c r="L309" s="38"/>
      <c r="M309" s="180"/>
      <c r="N309" s="181"/>
      <c r="O309" s="71"/>
      <c r="P309" s="71"/>
      <c r="Q309" s="71"/>
      <c r="R309" s="71"/>
      <c r="S309" s="71"/>
      <c r="T309" s="72"/>
      <c r="U309" s="37"/>
      <c r="V309" s="37"/>
      <c r="W309" s="37"/>
      <c r="X309" s="37"/>
      <c r="Y309" s="37"/>
      <c r="Z309" s="37"/>
      <c r="AA309" s="37"/>
      <c r="AB309" s="37"/>
      <c r="AC309" s="37"/>
      <c r="AD309" s="37"/>
      <c r="AE309" s="37"/>
      <c r="AT309" s="18" t="s">
        <v>145</v>
      </c>
      <c r="AU309" s="18" t="s">
        <v>82</v>
      </c>
    </row>
    <row r="310" s="13" customFormat="1">
      <c r="A310" s="13"/>
      <c r="B310" s="182"/>
      <c r="C310" s="13"/>
      <c r="D310" s="177" t="s">
        <v>147</v>
      </c>
      <c r="E310" s="183" t="s">
        <v>3</v>
      </c>
      <c r="F310" s="184" t="s">
        <v>412</v>
      </c>
      <c r="G310" s="13"/>
      <c r="H310" s="185">
        <v>2.6600000000000001</v>
      </c>
      <c r="I310" s="186"/>
      <c r="J310" s="13"/>
      <c r="K310" s="13"/>
      <c r="L310" s="182"/>
      <c r="M310" s="187"/>
      <c r="N310" s="188"/>
      <c r="O310" s="188"/>
      <c r="P310" s="188"/>
      <c r="Q310" s="188"/>
      <c r="R310" s="188"/>
      <c r="S310" s="188"/>
      <c r="T310" s="189"/>
      <c r="U310" s="13"/>
      <c r="V310" s="13"/>
      <c r="W310" s="13"/>
      <c r="X310" s="13"/>
      <c r="Y310" s="13"/>
      <c r="Z310" s="13"/>
      <c r="AA310" s="13"/>
      <c r="AB310" s="13"/>
      <c r="AC310" s="13"/>
      <c r="AD310" s="13"/>
      <c r="AE310" s="13"/>
      <c r="AT310" s="183" t="s">
        <v>147</v>
      </c>
      <c r="AU310" s="183" t="s">
        <v>82</v>
      </c>
      <c r="AV310" s="13" t="s">
        <v>82</v>
      </c>
      <c r="AW310" s="13" t="s">
        <v>34</v>
      </c>
      <c r="AX310" s="13" t="s">
        <v>80</v>
      </c>
      <c r="AY310" s="183" t="s">
        <v>135</v>
      </c>
    </row>
    <row r="311" s="2" customFormat="1" ht="37.8" customHeight="1">
      <c r="A311" s="37"/>
      <c r="B311" s="163"/>
      <c r="C311" s="164" t="s">
        <v>413</v>
      </c>
      <c r="D311" s="164" t="s">
        <v>138</v>
      </c>
      <c r="E311" s="165" t="s">
        <v>414</v>
      </c>
      <c r="F311" s="166" t="s">
        <v>415</v>
      </c>
      <c r="G311" s="167" t="s">
        <v>151</v>
      </c>
      <c r="H311" s="168">
        <v>2.7050000000000001</v>
      </c>
      <c r="I311" s="169"/>
      <c r="J311" s="170">
        <f>ROUND(I311*H311,2)</f>
        <v>0</v>
      </c>
      <c r="K311" s="166" t="s">
        <v>142</v>
      </c>
      <c r="L311" s="38"/>
      <c r="M311" s="171" t="s">
        <v>3</v>
      </c>
      <c r="N311" s="172" t="s">
        <v>43</v>
      </c>
      <c r="O311" s="71"/>
      <c r="P311" s="173">
        <f>O311*H311</f>
        <v>0</v>
      </c>
      <c r="Q311" s="173">
        <v>0</v>
      </c>
      <c r="R311" s="173">
        <f>Q311*H311</f>
        <v>0</v>
      </c>
      <c r="S311" s="173">
        <v>0</v>
      </c>
      <c r="T311" s="174">
        <f>S311*H311</f>
        <v>0</v>
      </c>
      <c r="U311" s="37"/>
      <c r="V311" s="37"/>
      <c r="W311" s="37"/>
      <c r="X311" s="37"/>
      <c r="Y311" s="37"/>
      <c r="Z311" s="37"/>
      <c r="AA311" s="37"/>
      <c r="AB311" s="37"/>
      <c r="AC311" s="37"/>
      <c r="AD311" s="37"/>
      <c r="AE311" s="37"/>
      <c r="AR311" s="175" t="s">
        <v>143</v>
      </c>
      <c r="AT311" s="175" t="s">
        <v>138</v>
      </c>
      <c r="AU311" s="175" t="s">
        <v>82</v>
      </c>
      <c r="AY311" s="18" t="s">
        <v>135</v>
      </c>
      <c r="BE311" s="176">
        <f>IF(N311="základní",J311,0)</f>
        <v>0</v>
      </c>
      <c r="BF311" s="176">
        <f>IF(N311="snížená",J311,0)</f>
        <v>0</v>
      </c>
      <c r="BG311" s="176">
        <f>IF(N311="zákl. přenesená",J311,0)</f>
        <v>0</v>
      </c>
      <c r="BH311" s="176">
        <f>IF(N311="sníž. přenesená",J311,0)</f>
        <v>0</v>
      </c>
      <c r="BI311" s="176">
        <f>IF(N311="nulová",J311,0)</f>
        <v>0</v>
      </c>
      <c r="BJ311" s="18" t="s">
        <v>80</v>
      </c>
      <c r="BK311" s="176">
        <f>ROUND(I311*H311,2)</f>
        <v>0</v>
      </c>
      <c r="BL311" s="18" t="s">
        <v>143</v>
      </c>
      <c r="BM311" s="175" t="s">
        <v>416</v>
      </c>
    </row>
    <row r="312" s="2" customFormat="1">
      <c r="A312" s="37"/>
      <c r="B312" s="38"/>
      <c r="C312" s="37"/>
      <c r="D312" s="177" t="s">
        <v>145</v>
      </c>
      <c r="E312" s="37"/>
      <c r="F312" s="178" t="s">
        <v>401</v>
      </c>
      <c r="G312" s="37"/>
      <c r="H312" s="37"/>
      <c r="I312" s="179"/>
      <c r="J312" s="37"/>
      <c r="K312" s="37"/>
      <c r="L312" s="38"/>
      <c r="M312" s="180"/>
      <c r="N312" s="181"/>
      <c r="O312" s="71"/>
      <c r="P312" s="71"/>
      <c r="Q312" s="71"/>
      <c r="R312" s="71"/>
      <c r="S312" s="71"/>
      <c r="T312" s="72"/>
      <c r="U312" s="37"/>
      <c r="V312" s="37"/>
      <c r="W312" s="37"/>
      <c r="X312" s="37"/>
      <c r="Y312" s="37"/>
      <c r="Z312" s="37"/>
      <c r="AA312" s="37"/>
      <c r="AB312" s="37"/>
      <c r="AC312" s="37"/>
      <c r="AD312" s="37"/>
      <c r="AE312" s="37"/>
      <c r="AT312" s="18" t="s">
        <v>145</v>
      </c>
      <c r="AU312" s="18" t="s">
        <v>82</v>
      </c>
    </row>
    <row r="313" s="13" customFormat="1">
      <c r="A313" s="13"/>
      <c r="B313" s="182"/>
      <c r="C313" s="13"/>
      <c r="D313" s="177" t="s">
        <v>147</v>
      </c>
      <c r="E313" s="183" t="s">
        <v>3</v>
      </c>
      <c r="F313" s="184" t="s">
        <v>417</v>
      </c>
      <c r="G313" s="13"/>
      <c r="H313" s="185">
        <v>2.7050000000000001</v>
      </c>
      <c r="I313" s="186"/>
      <c r="J313" s="13"/>
      <c r="K313" s="13"/>
      <c r="L313" s="182"/>
      <c r="M313" s="187"/>
      <c r="N313" s="188"/>
      <c r="O313" s="188"/>
      <c r="P313" s="188"/>
      <c r="Q313" s="188"/>
      <c r="R313" s="188"/>
      <c r="S313" s="188"/>
      <c r="T313" s="189"/>
      <c r="U313" s="13"/>
      <c r="V313" s="13"/>
      <c r="W313" s="13"/>
      <c r="X313" s="13"/>
      <c r="Y313" s="13"/>
      <c r="Z313" s="13"/>
      <c r="AA313" s="13"/>
      <c r="AB313" s="13"/>
      <c r="AC313" s="13"/>
      <c r="AD313" s="13"/>
      <c r="AE313" s="13"/>
      <c r="AT313" s="183" t="s">
        <v>147</v>
      </c>
      <c r="AU313" s="183" t="s">
        <v>82</v>
      </c>
      <c r="AV313" s="13" t="s">
        <v>82</v>
      </c>
      <c r="AW313" s="13" t="s">
        <v>34</v>
      </c>
      <c r="AX313" s="13" t="s">
        <v>80</v>
      </c>
      <c r="AY313" s="183" t="s">
        <v>135</v>
      </c>
    </row>
    <row r="314" s="2" customFormat="1" ht="37.8" customHeight="1">
      <c r="A314" s="37"/>
      <c r="B314" s="163"/>
      <c r="C314" s="164" t="s">
        <v>418</v>
      </c>
      <c r="D314" s="164" t="s">
        <v>138</v>
      </c>
      <c r="E314" s="165" t="s">
        <v>419</v>
      </c>
      <c r="F314" s="166" t="s">
        <v>420</v>
      </c>
      <c r="G314" s="167" t="s">
        <v>151</v>
      </c>
      <c r="H314" s="168">
        <v>0.060999999999999999</v>
      </c>
      <c r="I314" s="169"/>
      <c r="J314" s="170">
        <f>ROUND(I314*H314,2)</f>
        <v>0</v>
      </c>
      <c r="K314" s="166" t="s">
        <v>142</v>
      </c>
      <c r="L314" s="38"/>
      <c r="M314" s="171" t="s">
        <v>3</v>
      </c>
      <c r="N314" s="172" t="s">
        <v>43</v>
      </c>
      <c r="O314" s="71"/>
      <c r="P314" s="173">
        <f>O314*H314</f>
        <v>0</v>
      </c>
      <c r="Q314" s="173">
        <v>0</v>
      </c>
      <c r="R314" s="173">
        <f>Q314*H314</f>
        <v>0</v>
      </c>
      <c r="S314" s="173">
        <v>0</v>
      </c>
      <c r="T314" s="174">
        <f>S314*H314</f>
        <v>0</v>
      </c>
      <c r="U314" s="37"/>
      <c r="V314" s="37"/>
      <c r="W314" s="37"/>
      <c r="X314" s="37"/>
      <c r="Y314" s="37"/>
      <c r="Z314" s="37"/>
      <c r="AA314" s="37"/>
      <c r="AB314" s="37"/>
      <c r="AC314" s="37"/>
      <c r="AD314" s="37"/>
      <c r="AE314" s="37"/>
      <c r="AR314" s="175" t="s">
        <v>143</v>
      </c>
      <c r="AT314" s="175" t="s">
        <v>138</v>
      </c>
      <c r="AU314" s="175" t="s">
        <v>82</v>
      </c>
      <c r="AY314" s="18" t="s">
        <v>135</v>
      </c>
      <c r="BE314" s="176">
        <f>IF(N314="základní",J314,0)</f>
        <v>0</v>
      </c>
      <c r="BF314" s="176">
        <f>IF(N314="snížená",J314,0)</f>
        <v>0</v>
      </c>
      <c r="BG314" s="176">
        <f>IF(N314="zákl. přenesená",J314,0)</f>
        <v>0</v>
      </c>
      <c r="BH314" s="176">
        <f>IF(N314="sníž. přenesená",J314,0)</f>
        <v>0</v>
      </c>
      <c r="BI314" s="176">
        <f>IF(N314="nulová",J314,0)</f>
        <v>0</v>
      </c>
      <c r="BJ314" s="18" t="s">
        <v>80</v>
      </c>
      <c r="BK314" s="176">
        <f>ROUND(I314*H314,2)</f>
        <v>0</v>
      </c>
      <c r="BL314" s="18" t="s">
        <v>143</v>
      </c>
      <c r="BM314" s="175" t="s">
        <v>421</v>
      </c>
    </row>
    <row r="315" s="2" customFormat="1">
      <c r="A315" s="37"/>
      <c r="B315" s="38"/>
      <c r="C315" s="37"/>
      <c r="D315" s="177" t="s">
        <v>145</v>
      </c>
      <c r="E315" s="37"/>
      <c r="F315" s="178" t="s">
        <v>401</v>
      </c>
      <c r="G315" s="37"/>
      <c r="H315" s="37"/>
      <c r="I315" s="179"/>
      <c r="J315" s="37"/>
      <c r="K315" s="37"/>
      <c r="L315" s="38"/>
      <c r="M315" s="180"/>
      <c r="N315" s="181"/>
      <c r="O315" s="71"/>
      <c r="P315" s="71"/>
      <c r="Q315" s="71"/>
      <c r="R315" s="71"/>
      <c r="S315" s="71"/>
      <c r="T315" s="72"/>
      <c r="U315" s="37"/>
      <c r="V315" s="37"/>
      <c r="W315" s="37"/>
      <c r="X315" s="37"/>
      <c r="Y315" s="37"/>
      <c r="Z315" s="37"/>
      <c r="AA315" s="37"/>
      <c r="AB315" s="37"/>
      <c r="AC315" s="37"/>
      <c r="AD315" s="37"/>
      <c r="AE315" s="37"/>
      <c r="AT315" s="18" t="s">
        <v>145</v>
      </c>
      <c r="AU315" s="18" t="s">
        <v>82</v>
      </c>
    </row>
    <row r="316" s="12" customFormat="1" ht="22.8" customHeight="1">
      <c r="A316" s="12"/>
      <c r="B316" s="150"/>
      <c r="C316" s="12"/>
      <c r="D316" s="151" t="s">
        <v>71</v>
      </c>
      <c r="E316" s="161" t="s">
        <v>422</v>
      </c>
      <c r="F316" s="161" t="s">
        <v>423</v>
      </c>
      <c r="G316" s="12"/>
      <c r="H316" s="12"/>
      <c r="I316" s="153"/>
      <c r="J316" s="162">
        <f>BK316</f>
        <v>0</v>
      </c>
      <c r="K316" s="12"/>
      <c r="L316" s="150"/>
      <c r="M316" s="155"/>
      <c r="N316" s="156"/>
      <c r="O316" s="156"/>
      <c r="P316" s="157">
        <f>SUM(P317:P318)</f>
        <v>0</v>
      </c>
      <c r="Q316" s="156"/>
      <c r="R316" s="157">
        <f>SUM(R317:R318)</f>
        <v>0</v>
      </c>
      <c r="S316" s="156"/>
      <c r="T316" s="158">
        <f>SUM(T317:T318)</f>
        <v>0</v>
      </c>
      <c r="U316" s="12"/>
      <c r="V316" s="12"/>
      <c r="W316" s="12"/>
      <c r="X316" s="12"/>
      <c r="Y316" s="12"/>
      <c r="Z316" s="12"/>
      <c r="AA316" s="12"/>
      <c r="AB316" s="12"/>
      <c r="AC316" s="12"/>
      <c r="AD316" s="12"/>
      <c r="AE316" s="12"/>
      <c r="AR316" s="151" t="s">
        <v>80</v>
      </c>
      <c r="AT316" s="159" t="s">
        <v>71</v>
      </c>
      <c r="AU316" s="159" t="s">
        <v>80</v>
      </c>
      <c r="AY316" s="151" t="s">
        <v>135</v>
      </c>
      <c r="BK316" s="160">
        <f>SUM(BK317:BK318)</f>
        <v>0</v>
      </c>
    </row>
    <row r="317" s="2" customFormat="1" ht="49.05" customHeight="1">
      <c r="A317" s="37"/>
      <c r="B317" s="163"/>
      <c r="C317" s="164" t="s">
        <v>424</v>
      </c>
      <c r="D317" s="164" t="s">
        <v>138</v>
      </c>
      <c r="E317" s="165" t="s">
        <v>425</v>
      </c>
      <c r="F317" s="166" t="s">
        <v>426</v>
      </c>
      <c r="G317" s="167" t="s">
        <v>151</v>
      </c>
      <c r="H317" s="168">
        <v>11.271000000000001</v>
      </c>
      <c r="I317" s="169"/>
      <c r="J317" s="170">
        <f>ROUND(I317*H317,2)</f>
        <v>0</v>
      </c>
      <c r="K317" s="166" t="s">
        <v>142</v>
      </c>
      <c r="L317" s="38"/>
      <c r="M317" s="171" t="s">
        <v>3</v>
      </c>
      <c r="N317" s="172" t="s">
        <v>43</v>
      </c>
      <c r="O317" s="71"/>
      <c r="P317" s="173">
        <f>O317*H317</f>
        <v>0</v>
      </c>
      <c r="Q317" s="173">
        <v>0</v>
      </c>
      <c r="R317" s="173">
        <f>Q317*H317</f>
        <v>0</v>
      </c>
      <c r="S317" s="173">
        <v>0</v>
      </c>
      <c r="T317" s="174">
        <f>S317*H317</f>
        <v>0</v>
      </c>
      <c r="U317" s="37"/>
      <c r="V317" s="37"/>
      <c r="W317" s="37"/>
      <c r="X317" s="37"/>
      <c r="Y317" s="37"/>
      <c r="Z317" s="37"/>
      <c r="AA317" s="37"/>
      <c r="AB317" s="37"/>
      <c r="AC317" s="37"/>
      <c r="AD317" s="37"/>
      <c r="AE317" s="37"/>
      <c r="AR317" s="175" t="s">
        <v>143</v>
      </c>
      <c r="AT317" s="175" t="s">
        <v>138</v>
      </c>
      <c r="AU317" s="175" t="s">
        <v>82</v>
      </c>
      <c r="AY317" s="18" t="s">
        <v>135</v>
      </c>
      <c r="BE317" s="176">
        <f>IF(N317="základní",J317,0)</f>
        <v>0</v>
      </c>
      <c r="BF317" s="176">
        <f>IF(N317="snížená",J317,0)</f>
        <v>0</v>
      </c>
      <c r="BG317" s="176">
        <f>IF(N317="zákl. přenesená",J317,0)</f>
        <v>0</v>
      </c>
      <c r="BH317" s="176">
        <f>IF(N317="sníž. přenesená",J317,0)</f>
        <v>0</v>
      </c>
      <c r="BI317" s="176">
        <f>IF(N317="nulová",J317,0)</f>
        <v>0</v>
      </c>
      <c r="BJ317" s="18" t="s">
        <v>80</v>
      </c>
      <c r="BK317" s="176">
        <f>ROUND(I317*H317,2)</f>
        <v>0</v>
      </c>
      <c r="BL317" s="18" t="s">
        <v>143</v>
      </c>
      <c r="BM317" s="175" t="s">
        <v>427</v>
      </c>
    </row>
    <row r="318" s="2" customFormat="1">
      <c r="A318" s="37"/>
      <c r="B318" s="38"/>
      <c r="C318" s="37"/>
      <c r="D318" s="177" t="s">
        <v>145</v>
      </c>
      <c r="E318" s="37"/>
      <c r="F318" s="178" t="s">
        <v>428</v>
      </c>
      <c r="G318" s="37"/>
      <c r="H318" s="37"/>
      <c r="I318" s="179"/>
      <c r="J318" s="37"/>
      <c r="K318" s="37"/>
      <c r="L318" s="38"/>
      <c r="M318" s="180"/>
      <c r="N318" s="181"/>
      <c r="O318" s="71"/>
      <c r="P318" s="71"/>
      <c r="Q318" s="71"/>
      <c r="R318" s="71"/>
      <c r="S318" s="71"/>
      <c r="T318" s="72"/>
      <c r="U318" s="37"/>
      <c r="V318" s="37"/>
      <c r="W318" s="37"/>
      <c r="X318" s="37"/>
      <c r="Y318" s="37"/>
      <c r="Z318" s="37"/>
      <c r="AA318" s="37"/>
      <c r="AB318" s="37"/>
      <c r="AC318" s="37"/>
      <c r="AD318" s="37"/>
      <c r="AE318" s="37"/>
      <c r="AT318" s="18" t="s">
        <v>145</v>
      </c>
      <c r="AU318" s="18" t="s">
        <v>82</v>
      </c>
    </row>
    <row r="319" s="12" customFormat="1" ht="25.92" customHeight="1">
      <c r="A319" s="12"/>
      <c r="B319" s="150"/>
      <c r="C319" s="12"/>
      <c r="D319" s="151" t="s">
        <v>71</v>
      </c>
      <c r="E319" s="152" t="s">
        <v>429</v>
      </c>
      <c r="F319" s="152" t="s">
        <v>430</v>
      </c>
      <c r="G319" s="12"/>
      <c r="H319" s="12"/>
      <c r="I319" s="153"/>
      <c r="J319" s="154">
        <f>BK319</f>
        <v>0</v>
      </c>
      <c r="K319" s="12"/>
      <c r="L319" s="150"/>
      <c r="M319" s="155"/>
      <c r="N319" s="156"/>
      <c r="O319" s="156"/>
      <c r="P319" s="157">
        <f>P320+P362+P376+P394+P396+P443+P468+P495+P533+P558</f>
        <v>0</v>
      </c>
      <c r="Q319" s="156"/>
      <c r="R319" s="157">
        <f>R320+R362+R376+R394+R396+R443+R468+R495+R533+R558</f>
        <v>2.7017087200000001</v>
      </c>
      <c r="S319" s="156"/>
      <c r="T319" s="158">
        <f>T320+T362+T376+T394+T396+T443+T468+T495+T533+T558</f>
        <v>0.56272122000000002</v>
      </c>
      <c r="U319" s="12"/>
      <c r="V319" s="12"/>
      <c r="W319" s="12"/>
      <c r="X319" s="12"/>
      <c r="Y319" s="12"/>
      <c r="Z319" s="12"/>
      <c r="AA319" s="12"/>
      <c r="AB319" s="12"/>
      <c r="AC319" s="12"/>
      <c r="AD319" s="12"/>
      <c r="AE319" s="12"/>
      <c r="AR319" s="151" t="s">
        <v>82</v>
      </c>
      <c r="AT319" s="159" t="s">
        <v>71</v>
      </c>
      <c r="AU319" s="159" t="s">
        <v>72</v>
      </c>
      <c r="AY319" s="151" t="s">
        <v>135</v>
      </c>
      <c r="BK319" s="160">
        <f>BK320+BK362+BK376+BK394+BK396+BK443+BK468+BK495+BK533+BK558</f>
        <v>0</v>
      </c>
    </row>
    <row r="320" s="12" customFormat="1" ht="22.8" customHeight="1">
      <c r="A320" s="12"/>
      <c r="B320" s="150"/>
      <c r="C320" s="12"/>
      <c r="D320" s="151" t="s">
        <v>71</v>
      </c>
      <c r="E320" s="161" t="s">
        <v>431</v>
      </c>
      <c r="F320" s="161" t="s">
        <v>432</v>
      </c>
      <c r="G320" s="12"/>
      <c r="H320" s="12"/>
      <c r="I320" s="153"/>
      <c r="J320" s="162">
        <f>BK320</f>
        <v>0</v>
      </c>
      <c r="K320" s="12"/>
      <c r="L320" s="150"/>
      <c r="M320" s="155"/>
      <c r="N320" s="156"/>
      <c r="O320" s="156"/>
      <c r="P320" s="157">
        <f>SUM(P321:P361)</f>
        <v>0</v>
      </c>
      <c r="Q320" s="156"/>
      <c r="R320" s="157">
        <f>SUM(R321:R361)</f>
        <v>0.078207100000000002</v>
      </c>
      <c r="S320" s="156"/>
      <c r="T320" s="158">
        <f>SUM(T321:T361)</f>
        <v>0.0608</v>
      </c>
      <c r="U320" s="12"/>
      <c r="V320" s="12"/>
      <c r="W320" s="12"/>
      <c r="X320" s="12"/>
      <c r="Y320" s="12"/>
      <c r="Z320" s="12"/>
      <c r="AA320" s="12"/>
      <c r="AB320" s="12"/>
      <c r="AC320" s="12"/>
      <c r="AD320" s="12"/>
      <c r="AE320" s="12"/>
      <c r="AR320" s="151" t="s">
        <v>82</v>
      </c>
      <c r="AT320" s="159" t="s">
        <v>71</v>
      </c>
      <c r="AU320" s="159" t="s">
        <v>80</v>
      </c>
      <c r="AY320" s="151" t="s">
        <v>135</v>
      </c>
      <c r="BK320" s="160">
        <f>SUM(BK321:BK361)</f>
        <v>0</v>
      </c>
    </row>
    <row r="321" s="2" customFormat="1" ht="37.8" customHeight="1">
      <c r="A321" s="37"/>
      <c r="B321" s="163"/>
      <c r="C321" s="164" t="s">
        <v>433</v>
      </c>
      <c r="D321" s="164" t="s">
        <v>138</v>
      </c>
      <c r="E321" s="165" t="s">
        <v>434</v>
      </c>
      <c r="F321" s="166" t="s">
        <v>435</v>
      </c>
      <c r="G321" s="167" t="s">
        <v>159</v>
      </c>
      <c r="H321" s="168">
        <v>7.5999999999999996</v>
      </c>
      <c r="I321" s="169"/>
      <c r="J321" s="170">
        <f>ROUND(I321*H321,2)</f>
        <v>0</v>
      </c>
      <c r="K321" s="166" t="s">
        <v>142</v>
      </c>
      <c r="L321" s="38"/>
      <c r="M321" s="171" t="s">
        <v>3</v>
      </c>
      <c r="N321" s="172" t="s">
        <v>43</v>
      </c>
      <c r="O321" s="71"/>
      <c r="P321" s="173">
        <f>O321*H321</f>
        <v>0</v>
      </c>
      <c r="Q321" s="173">
        <v>0</v>
      </c>
      <c r="R321" s="173">
        <f>Q321*H321</f>
        <v>0</v>
      </c>
      <c r="S321" s="173">
        <v>0</v>
      </c>
      <c r="T321" s="174">
        <f>S321*H321</f>
        <v>0</v>
      </c>
      <c r="U321" s="37"/>
      <c r="V321" s="37"/>
      <c r="W321" s="37"/>
      <c r="X321" s="37"/>
      <c r="Y321" s="37"/>
      <c r="Z321" s="37"/>
      <c r="AA321" s="37"/>
      <c r="AB321" s="37"/>
      <c r="AC321" s="37"/>
      <c r="AD321" s="37"/>
      <c r="AE321" s="37"/>
      <c r="AR321" s="175" t="s">
        <v>246</v>
      </c>
      <c r="AT321" s="175" t="s">
        <v>138</v>
      </c>
      <c r="AU321" s="175" t="s">
        <v>82</v>
      </c>
      <c r="AY321" s="18" t="s">
        <v>135</v>
      </c>
      <c r="BE321" s="176">
        <f>IF(N321="základní",J321,0)</f>
        <v>0</v>
      </c>
      <c r="BF321" s="176">
        <f>IF(N321="snížená",J321,0)</f>
        <v>0</v>
      </c>
      <c r="BG321" s="176">
        <f>IF(N321="zákl. přenesená",J321,0)</f>
        <v>0</v>
      </c>
      <c r="BH321" s="176">
        <f>IF(N321="sníž. přenesená",J321,0)</f>
        <v>0</v>
      </c>
      <c r="BI321" s="176">
        <f>IF(N321="nulová",J321,0)</f>
        <v>0</v>
      </c>
      <c r="BJ321" s="18" t="s">
        <v>80</v>
      </c>
      <c r="BK321" s="176">
        <f>ROUND(I321*H321,2)</f>
        <v>0</v>
      </c>
      <c r="BL321" s="18" t="s">
        <v>246</v>
      </c>
      <c r="BM321" s="175" t="s">
        <v>436</v>
      </c>
    </row>
    <row r="322" s="2" customFormat="1">
      <c r="A322" s="37"/>
      <c r="B322" s="38"/>
      <c r="C322" s="37"/>
      <c r="D322" s="177" t="s">
        <v>145</v>
      </c>
      <c r="E322" s="37"/>
      <c r="F322" s="178" t="s">
        <v>437</v>
      </c>
      <c r="G322" s="37"/>
      <c r="H322" s="37"/>
      <c r="I322" s="179"/>
      <c r="J322" s="37"/>
      <c r="K322" s="37"/>
      <c r="L322" s="38"/>
      <c r="M322" s="180"/>
      <c r="N322" s="181"/>
      <c r="O322" s="71"/>
      <c r="P322" s="71"/>
      <c r="Q322" s="71"/>
      <c r="R322" s="71"/>
      <c r="S322" s="71"/>
      <c r="T322" s="72"/>
      <c r="U322" s="37"/>
      <c r="V322" s="37"/>
      <c r="W322" s="37"/>
      <c r="X322" s="37"/>
      <c r="Y322" s="37"/>
      <c r="Z322" s="37"/>
      <c r="AA322" s="37"/>
      <c r="AB322" s="37"/>
      <c r="AC322" s="37"/>
      <c r="AD322" s="37"/>
      <c r="AE322" s="37"/>
      <c r="AT322" s="18" t="s">
        <v>145</v>
      </c>
      <c r="AU322" s="18" t="s">
        <v>82</v>
      </c>
    </row>
    <row r="323" s="13" customFormat="1">
      <c r="A323" s="13"/>
      <c r="B323" s="182"/>
      <c r="C323" s="13"/>
      <c r="D323" s="177" t="s">
        <v>147</v>
      </c>
      <c r="E323" s="183" t="s">
        <v>3</v>
      </c>
      <c r="F323" s="184" t="s">
        <v>438</v>
      </c>
      <c r="G323" s="13"/>
      <c r="H323" s="185">
        <v>7.5999999999999996</v>
      </c>
      <c r="I323" s="186"/>
      <c r="J323" s="13"/>
      <c r="K323" s="13"/>
      <c r="L323" s="182"/>
      <c r="M323" s="187"/>
      <c r="N323" s="188"/>
      <c r="O323" s="188"/>
      <c r="P323" s="188"/>
      <c r="Q323" s="188"/>
      <c r="R323" s="188"/>
      <c r="S323" s="188"/>
      <c r="T323" s="189"/>
      <c r="U323" s="13"/>
      <c r="V323" s="13"/>
      <c r="W323" s="13"/>
      <c r="X323" s="13"/>
      <c r="Y323" s="13"/>
      <c r="Z323" s="13"/>
      <c r="AA323" s="13"/>
      <c r="AB323" s="13"/>
      <c r="AC323" s="13"/>
      <c r="AD323" s="13"/>
      <c r="AE323" s="13"/>
      <c r="AT323" s="183" t="s">
        <v>147</v>
      </c>
      <c r="AU323" s="183" t="s">
        <v>82</v>
      </c>
      <c r="AV323" s="13" t="s">
        <v>82</v>
      </c>
      <c r="AW323" s="13" t="s">
        <v>34</v>
      </c>
      <c r="AX323" s="13" t="s">
        <v>80</v>
      </c>
      <c r="AY323" s="183" t="s">
        <v>135</v>
      </c>
    </row>
    <row r="324" s="2" customFormat="1" ht="14.4" customHeight="1">
      <c r="A324" s="37"/>
      <c r="B324" s="163"/>
      <c r="C324" s="198" t="s">
        <v>439</v>
      </c>
      <c r="D324" s="198" t="s">
        <v>290</v>
      </c>
      <c r="E324" s="199" t="s">
        <v>440</v>
      </c>
      <c r="F324" s="200" t="s">
        <v>441</v>
      </c>
      <c r="G324" s="201" t="s">
        <v>151</v>
      </c>
      <c r="H324" s="202">
        <v>0.002</v>
      </c>
      <c r="I324" s="203"/>
      <c r="J324" s="204">
        <f>ROUND(I324*H324,2)</f>
        <v>0</v>
      </c>
      <c r="K324" s="200" t="s">
        <v>142</v>
      </c>
      <c r="L324" s="205"/>
      <c r="M324" s="206" t="s">
        <v>3</v>
      </c>
      <c r="N324" s="207" t="s">
        <v>43</v>
      </c>
      <c r="O324" s="71"/>
      <c r="P324" s="173">
        <f>O324*H324</f>
        <v>0</v>
      </c>
      <c r="Q324" s="173">
        <v>1</v>
      </c>
      <c r="R324" s="173">
        <f>Q324*H324</f>
        <v>0.002</v>
      </c>
      <c r="S324" s="173">
        <v>0</v>
      </c>
      <c r="T324" s="174">
        <f>S324*H324</f>
        <v>0</v>
      </c>
      <c r="U324" s="37"/>
      <c r="V324" s="37"/>
      <c r="W324" s="37"/>
      <c r="X324" s="37"/>
      <c r="Y324" s="37"/>
      <c r="Z324" s="37"/>
      <c r="AA324" s="37"/>
      <c r="AB324" s="37"/>
      <c r="AC324" s="37"/>
      <c r="AD324" s="37"/>
      <c r="AE324" s="37"/>
      <c r="AR324" s="175" t="s">
        <v>333</v>
      </c>
      <c r="AT324" s="175" t="s">
        <v>290</v>
      </c>
      <c r="AU324" s="175" t="s">
        <v>82</v>
      </c>
      <c r="AY324" s="18" t="s">
        <v>135</v>
      </c>
      <c r="BE324" s="176">
        <f>IF(N324="základní",J324,0)</f>
        <v>0</v>
      </c>
      <c r="BF324" s="176">
        <f>IF(N324="snížená",J324,0)</f>
        <v>0</v>
      </c>
      <c r="BG324" s="176">
        <f>IF(N324="zákl. přenesená",J324,0)</f>
        <v>0</v>
      </c>
      <c r="BH324" s="176">
        <f>IF(N324="sníž. přenesená",J324,0)</f>
        <v>0</v>
      </c>
      <c r="BI324" s="176">
        <f>IF(N324="nulová",J324,0)</f>
        <v>0</v>
      </c>
      <c r="BJ324" s="18" t="s">
        <v>80</v>
      </c>
      <c r="BK324" s="176">
        <f>ROUND(I324*H324,2)</f>
        <v>0</v>
      </c>
      <c r="BL324" s="18" t="s">
        <v>246</v>
      </c>
      <c r="BM324" s="175" t="s">
        <v>442</v>
      </c>
    </row>
    <row r="325" s="13" customFormat="1">
      <c r="A325" s="13"/>
      <c r="B325" s="182"/>
      <c r="C325" s="13"/>
      <c r="D325" s="177" t="s">
        <v>147</v>
      </c>
      <c r="E325" s="13"/>
      <c r="F325" s="184" t="s">
        <v>443</v>
      </c>
      <c r="G325" s="13"/>
      <c r="H325" s="185">
        <v>0.002</v>
      </c>
      <c r="I325" s="186"/>
      <c r="J325" s="13"/>
      <c r="K325" s="13"/>
      <c r="L325" s="182"/>
      <c r="M325" s="187"/>
      <c r="N325" s="188"/>
      <c r="O325" s="188"/>
      <c r="P325" s="188"/>
      <c r="Q325" s="188"/>
      <c r="R325" s="188"/>
      <c r="S325" s="188"/>
      <c r="T325" s="189"/>
      <c r="U325" s="13"/>
      <c r="V325" s="13"/>
      <c r="W325" s="13"/>
      <c r="X325" s="13"/>
      <c r="Y325" s="13"/>
      <c r="Z325" s="13"/>
      <c r="AA325" s="13"/>
      <c r="AB325" s="13"/>
      <c r="AC325" s="13"/>
      <c r="AD325" s="13"/>
      <c r="AE325" s="13"/>
      <c r="AT325" s="183" t="s">
        <v>147</v>
      </c>
      <c r="AU325" s="183" t="s">
        <v>82</v>
      </c>
      <c r="AV325" s="13" t="s">
        <v>82</v>
      </c>
      <c r="AW325" s="13" t="s">
        <v>4</v>
      </c>
      <c r="AX325" s="13" t="s">
        <v>80</v>
      </c>
      <c r="AY325" s="183" t="s">
        <v>135</v>
      </c>
    </row>
    <row r="326" s="2" customFormat="1" ht="24.15" customHeight="1">
      <c r="A326" s="37"/>
      <c r="B326" s="163"/>
      <c r="C326" s="164" t="s">
        <v>444</v>
      </c>
      <c r="D326" s="164" t="s">
        <v>138</v>
      </c>
      <c r="E326" s="165" t="s">
        <v>445</v>
      </c>
      <c r="F326" s="166" t="s">
        <v>446</v>
      </c>
      <c r="G326" s="167" t="s">
        <v>159</v>
      </c>
      <c r="H326" s="168">
        <v>5.4889999999999999</v>
      </c>
      <c r="I326" s="169"/>
      <c r="J326" s="170">
        <f>ROUND(I326*H326,2)</f>
        <v>0</v>
      </c>
      <c r="K326" s="166" t="s">
        <v>142</v>
      </c>
      <c r="L326" s="38"/>
      <c r="M326" s="171" t="s">
        <v>3</v>
      </c>
      <c r="N326" s="172" t="s">
        <v>43</v>
      </c>
      <c r="O326" s="71"/>
      <c r="P326" s="173">
        <f>O326*H326</f>
        <v>0</v>
      </c>
      <c r="Q326" s="173">
        <v>0</v>
      </c>
      <c r="R326" s="173">
        <f>Q326*H326</f>
        <v>0</v>
      </c>
      <c r="S326" s="173">
        <v>0</v>
      </c>
      <c r="T326" s="174">
        <f>S326*H326</f>
        <v>0</v>
      </c>
      <c r="U326" s="37"/>
      <c r="V326" s="37"/>
      <c r="W326" s="37"/>
      <c r="X326" s="37"/>
      <c r="Y326" s="37"/>
      <c r="Z326" s="37"/>
      <c r="AA326" s="37"/>
      <c r="AB326" s="37"/>
      <c r="AC326" s="37"/>
      <c r="AD326" s="37"/>
      <c r="AE326" s="37"/>
      <c r="AR326" s="175" t="s">
        <v>246</v>
      </c>
      <c r="AT326" s="175" t="s">
        <v>138</v>
      </c>
      <c r="AU326" s="175" t="s">
        <v>82</v>
      </c>
      <c r="AY326" s="18" t="s">
        <v>135</v>
      </c>
      <c r="BE326" s="176">
        <f>IF(N326="základní",J326,0)</f>
        <v>0</v>
      </c>
      <c r="BF326" s="176">
        <f>IF(N326="snížená",J326,0)</f>
        <v>0</v>
      </c>
      <c r="BG326" s="176">
        <f>IF(N326="zákl. přenesená",J326,0)</f>
        <v>0</v>
      </c>
      <c r="BH326" s="176">
        <f>IF(N326="sníž. přenesená",J326,0)</f>
        <v>0</v>
      </c>
      <c r="BI326" s="176">
        <f>IF(N326="nulová",J326,0)</f>
        <v>0</v>
      </c>
      <c r="BJ326" s="18" t="s">
        <v>80</v>
      </c>
      <c r="BK326" s="176">
        <f>ROUND(I326*H326,2)</f>
        <v>0</v>
      </c>
      <c r="BL326" s="18" t="s">
        <v>246</v>
      </c>
      <c r="BM326" s="175" t="s">
        <v>447</v>
      </c>
    </row>
    <row r="327" s="2" customFormat="1">
      <c r="A327" s="37"/>
      <c r="B327" s="38"/>
      <c r="C327" s="37"/>
      <c r="D327" s="177" t="s">
        <v>145</v>
      </c>
      <c r="E327" s="37"/>
      <c r="F327" s="178" t="s">
        <v>437</v>
      </c>
      <c r="G327" s="37"/>
      <c r="H327" s="37"/>
      <c r="I327" s="179"/>
      <c r="J327" s="37"/>
      <c r="K327" s="37"/>
      <c r="L327" s="38"/>
      <c r="M327" s="180"/>
      <c r="N327" s="181"/>
      <c r="O327" s="71"/>
      <c r="P327" s="71"/>
      <c r="Q327" s="71"/>
      <c r="R327" s="71"/>
      <c r="S327" s="71"/>
      <c r="T327" s="72"/>
      <c r="U327" s="37"/>
      <c r="V327" s="37"/>
      <c r="W327" s="37"/>
      <c r="X327" s="37"/>
      <c r="Y327" s="37"/>
      <c r="Z327" s="37"/>
      <c r="AA327" s="37"/>
      <c r="AB327" s="37"/>
      <c r="AC327" s="37"/>
      <c r="AD327" s="37"/>
      <c r="AE327" s="37"/>
      <c r="AT327" s="18" t="s">
        <v>145</v>
      </c>
      <c r="AU327" s="18" t="s">
        <v>82</v>
      </c>
    </row>
    <row r="328" s="13" customFormat="1">
      <c r="A328" s="13"/>
      <c r="B328" s="182"/>
      <c r="C328" s="13"/>
      <c r="D328" s="177" t="s">
        <v>147</v>
      </c>
      <c r="E328" s="183" t="s">
        <v>3</v>
      </c>
      <c r="F328" s="184" t="s">
        <v>448</v>
      </c>
      <c r="G328" s="13"/>
      <c r="H328" s="185">
        <v>1.569</v>
      </c>
      <c r="I328" s="186"/>
      <c r="J328" s="13"/>
      <c r="K328" s="13"/>
      <c r="L328" s="182"/>
      <c r="M328" s="187"/>
      <c r="N328" s="188"/>
      <c r="O328" s="188"/>
      <c r="P328" s="188"/>
      <c r="Q328" s="188"/>
      <c r="R328" s="188"/>
      <c r="S328" s="188"/>
      <c r="T328" s="189"/>
      <c r="U328" s="13"/>
      <c r="V328" s="13"/>
      <c r="W328" s="13"/>
      <c r="X328" s="13"/>
      <c r="Y328" s="13"/>
      <c r="Z328" s="13"/>
      <c r="AA328" s="13"/>
      <c r="AB328" s="13"/>
      <c r="AC328" s="13"/>
      <c r="AD328" s="13"/>
      <c r="AE328" s="13"/>
      <c r="AT328" s="183" t="s">
        <v>147</v>
      </c>
      <c r="AU328" s="183" t="s">
        <v>82</v>
      </c>
      <c r="AV328" s="13" t="s">
        <v>82</v>
      </c>
      <c r="AW328" s="13" t="s">
        <v>34</v>
      </c>
      <c r="AX328" s="13" t="s">
        <v>72</v>
      </c>
      <c r="AY328" s="183" t="s">
        <v>135</v>
      </c>
    </row>
    <row r="329" s="13" customFormat="1">
      <c r="A329" s="13"/>
      <c r="B329" s="182"/>
      <c r="C329" s="13"/>
      <c r="D329" s="177" t="s">
        <v>147</v>
      </c>
      <c r="E329" s="183" t="s">
        <v>3</v>
      </c>
      <c r="F329" s="184" t="s">
        <v>449</v>
      </c>
      <c r="G329" s="13"/>
      <c r="H329" s="185">
        <v>1.1799999999999999</v>
      </c>
      <c r="I329" s="186"/>
      <c r="J329" s="13"/>
      <c r="K329" s="13"/>
      <c r="L329" s="182"/>
      <c r="M329" s="187"/>
      <c r="N329" s="188"/>
      <c r="O329" s="188"/>
      <c r="P329" s="188"/>
      <c r="Q329" s="188"/>
      <c r="R329" s="188"/>
      <c r="S329" s="188"/>
      <c r="T329" s="189"/>
      <c r="U329" s="13"/>
      <c r="V329" s="13"/>
      <c r="W329" s="13"/>
      <c r="X329" s="13"/>
      <c r="Y329" s="13"/>
      <c r="Z329" s="13"/>
      <c r="AA329" s="13"/>
      <c r="AB329" s="13"/>
      <c r="AC329" s="13"/>
      <c r="AD329" s="13"/>
      <c r="AE329" s="13"/>
      <c r="AT329" s="183" t="s">
        <v>147</v>
      </c>
      <c r="AU329" s="183" t="s">
        <v>82</v>
      </c>
      <c r="AV329" s="13" t="s">
        <v>82</v>
      </c>
      <c r="AW329" s="13" t="s">
        <v>34</v>
      </c>
      <c r="AX329" s="13" t="s">
        <v>72</v>
      </c>
      <c r="AY329" s="183" t="s">
        <v>135</v>
      </c>
    </row>
    <row r="330" s="13" customFormat="1">
      <c r="A330" s="13"/>
      <c r="B330" s="182"/>
      <c r="C330" s="13"/>
      <c r="D330" s="177" t="s">
        <v>147</v>
      </c>
      <c r="E330" s="183" t="s">
        <v>3</v>
      </c>
      <c r="F330" s="184" t="s">
        <v>450</v>
      </c>
      <c r="G330" s="13"/>
      <c r="H330" s="185">
        <v>1.585</v>
      </c>
      <c r="I330" s="186"/>
      <c r="J330" s="13"/>
      <c r="K330" s="13"/>
      <c r="L330" s="182"/>
      <c r="M330" s="187"/>
      <c r="N330" s="188"/>
      <c r="O330" s="188"/>
      <c r="P330" s="188"/>
      <c r="Q330" s="188"/>
      <c r="R330" s="188"/>
      <c r="S330" s="188"/>
      <c r="T330" s="189"/>
      <c r="U330" s="13"/>
      <c r="V330" s="13"/>
      <c r="W330" s="13"/>
      <c r="X330" s="13"/>
      <c r="Y330" s="13"/>
      <c r="Z330" s="13"/>
      <c r="AA330" s="13"/>
      <c r="AB330" s="13"/>
      <c r="AC330" s="13"/>
      <c r="AD330" s="13"/>
      <c r="AE330" s="13"/>
      <c r="AT330" s="183" t="s">
        <v>147</v>
      </c>
      <c r="AU330" s="183" t="s">
        <v>82</v>
      </c>
      <c r="AV330" s="13" t="s">
        <v>82</v>
      </c>
      <c r="AW330" s="13" t="s">
        <v>34</v>
      </c>
      <c r="AX330" s="13" t="s">
        <v>72</v>
      </c>
      <c r="AY330" s="183" t="s">
        <v>135</v>
      </c>
    </row>
    <row r="331" s="13" customFormat="1">
      <c r="A331" s="13"/>
      <c r="B331" s="182"/>
      <c r="C331" s="13"/>
      <c r="D331" s="177" t="s">
        <v>147</v>
      </c>
      <c r="E331" s="183" t="s">
        <v>3</v>
      </c>
      <c r="F331" s="184" t="s">
        <v>451</v>
      </c>
      <c r="G331" s="13"/>
      <c r="H331" s="185">
        <v>1.155</v>
      </c>
      <c r="I331" s="186"/>
      <c r="J331" s="13"/>
      <c r="K331" s="13"/>
      <c r="L331" s="182"/>
      <c r="M331" s="187"/>
      <c r="N331" s="188"/>
      <c r="O331" s="188"/>
      <c r="P331" s="188"/>
      <c r="Q331" s="188"/>
      <c r="R331" s="188"/>
      <c r="S331" s="188"/>
      <c r="T331" s="189"/>
      <c r="U331" s="13"/>
      <c r="V331" s="13"/>
      <c r="W331" s="13"/>
      <c r="X331" s="13"/>
      <c r="Y331" s="13"/>
      <c r="Z331" s="13"/>
      <c r="AA331" s="13"/>
      <c r="AB331" s="13"/>
      <c r="AC331" s="13"/>
      <c r="AD331" s="13"/>
      <c r="AE331" s="13"/>
      <c r="AT331" s="183" t="s">
        <v>147</v>
      </c>
      <c r="AU331" s="183" t="s">
        <v>82</v>
      </c>
      <c r="AV331" s="13" t="s">
        <v>82</v>
      </c>
      <c r="AW331" s="13" t="s">
        <v>34</v>
      </c>
      <c r="AX331" s="13" t="s">
        <v>72</v>
      </c>
      <c r="AY331" s="183" t="s">
        <v>135</v>
      </c>
    </row>
    <row r="332" s="14" customFormat="1">
      <c r="A332" s="14"/>
      <c r="B332" s="190"/>
      <c r="C332" s="14"/>
      <c r="D332" s="177" t="s">
        <v>147</v>
      </c>
      <c r="E332" s="191" t="s">
        <v>3</v>
      </c>
      <c r="F332" s="192" t="s">
        <v>191</v>
      </c>
      <c r="G332" s="14"/>
      <c r="H332" s="193">
        <v>5.4889999999999999</v>
      </c>
      <c r="I332" s="194"/>
      <c r="J332" s="14"/>
      <c r="K332" s="14"/>
      <c r="L332" s="190"/>
      <c r="M332" s="195"/>
      <c r="N332" s="196"/>
      <c r="O332" s="196"/>
      <c r="P332" s="196"/>
      <c r="Q332" s="196"/>
      <c r="R332" s="196"/>
      <c r="S332" s="196"/>
      <c r="T332" s="197"/>
      <c r="U332" s="14"/>
      <c r="V332" s="14"/>
      <c r="W332" s="14"/>
      <c r="X332" s="14"/>
      <c r="Y332" s="14"/>
      <c r="Z332" s="14"/>
      <c r="AA332" s="14"/>
      <c r="AB332" s="14"/>
      <c r="AC332" s="14"/>
      <c r="AD332" s="14"/>
      <c r="AE332" s="14"/>
      <c r="AT332" s="191" t="s">
        <v>147</v>
      </c>
      <c r="AU332" s="191" t="s">
        <v>82</v>
      </c>
      <c r="AV332" s="14" t="s">
        <v>143</v>
      </c>
      <c r="AW332" s="14" t="s">
        <v>34</v>
      </c>
      <c r="AX332" s="14" t="s">
        <v>80</v>
      </c>
      <c r="AY332" s="191" t="s">
        <v>135</v>
      </c>
    </row>
    <row r="333" s="2" customFormat="1" ht="14.4" customHeight="1">
      <c r="A333" s="37"/>
      <c r="B333" s="163"/>
      <c r="C333" s="198" t="s">
        <v>452</v>
      </c>
      <c r="D333" s="198" t="s">
        <v>290</v>
      </c>
      <c r="E333" s="199" t="s">
        <v>440</v>
      </c>
      <c r="F333" s="200" t="s">
        <v>441</v>
      </c>
      <c r="G333" s="201" t="s">
        <v>151</v>
      </c>
      <c r="H333" s="202">
        <v>0.002</v>
      </c>
      <c r="I333" s="203"/>
      <c r="J333" s="204">
        <f>ROUND(I333*H333,2)</f>
        <v>0</v>
      </c>
      <c r="K333" s="200" t="s">
        <v>142</v>
      </c>
      <c r="L333" s="205"/>
      <c r="M333" s="206" t="s">
        <v>3</v>
      </c>
      <c r="N333" s="207" t="s">
        <v>43</v>
      </c>
      <c r="O333" s="71"/>
      <c r="P333" s="173">
        <f>O333*H333</f>
        <v>0</v>
      </c>
      <c r="Q333" s="173">
        <v>1</v>
      </c>
      <c r="R333" s="173">
        <f>Q333*H333</f>
        <v>0.002</v>
      </c>
      <c r="S333" s="173">
        <v>0</v>
      </c>
      <c r="T333" s="174">
        <f>S333*H333</f>
        <v>0</v>
      </c>
      <c r="U333" s="37"/>
      <c r="V333" s="37"/>
      <c r="W333" s="37"/>
      <c r="X333" s="37"/>
      <c r="Y333" s="37"/>
      <c r="Z333" s="37"/>
      <c r="AA333" s="37"/>
      <c r="AB333" s="37"/>
      <c r="AC333" s="37"/>
      <c r="AD333" s="37"/>
      <c r="AE333" s="37"/>
      <c r="AR333" s="175" t="s">
        <v>333</v>
      </c>
      <c r="AT333" s="175" t="s">
        <v>290</v>
      </c>
      <c r="AU333" s="175" t="s">
        <v>82</v>
      </c>
      <c r="AY333" s="18" t="s">
        <v>135</v>
      </c>
      <c r="BE333" s="176">
        <f>IF(N333="základní",J333,0)</f>
        <v>0</v>
      </c>
      <c r="BF333" s="176">
        <f>IF(N333="snížená",J333,0)</f>
        <v>0</v>
      </c>
      <c r="BG333" s="176">
        <f>IF(N333="zákl. přenesená",J333,0)</f>
        <v>0</v>
      </c>
      <c r="BH333" s="176">
        <f>IF(N333="sníž. přenesená",J333,0)</f>
        <v>0</v>
      </c>
      <c r="BI333" s="176">
        <f>IF(N333="nulová",J333,0)</f>
        <v>0</v>
      </c>
      <c r="BJ333" s="18" t="s">
        <v>80</v>
      </c>
      <c r="BK333" s="176">
        <f>ROUND(I333*H333,2)</f>
        <v>0</v>
      </c>
      <c r="BL333" s="18" t="s">
        <v>246</v>
      </c>
      <c r="BM333" s="175" t="s">
        <v>453</v>
      </c>
    </row>
    <row r="334" s="13" customFormat="1">
      <c r="A334" s="13"/>
      <c r="B334" s="182"/>
      <c r="C334" s="13"/>
      <c r="D334" s="177" t="s">
        <v>147</v>
      </c>
      <c r="E334" s="13"/>
      <c r="F334" s="184" t="s">
        <v>454</v>
      </c>
      <c r="G334" s="13"/>
      <c r="H334" s="185">
        <v>0.002</v>
      </c>
      <c r="I334" s="186"/>
      <c r="J334" s="13"/>
      <c r="K334" s="13"/>
      <c r="L334" s="182"/>
      <c r="M334" s="187"/>
      <c r="N334" s="188"/>
      <c r="O334" s="188"/>
      <c r="P334" s="188"/>
      <c r="Q334" s="188"/>
      <c r="R334" s="188"/>
      <c r="S334" s="188"/>
      <c r="T334" s="189"/>
      <c r="U334" s="13"/>
      <c r="V334" s="13"/>
      <c r="W334" s="13"/>
      <c r="X334" s="13"/>
      <c r="Y334" s="13"/>
      <c r="Z334" s="13"/>
      <c r="AA334" s="13"/>
      <c r="AB334" s="13"/>
      <c r="AC334" s="13"/>
      <c r="AD334" s="13"/>
      <c r="AE334" s="13"/>
      <c r="AT334" s="183" t="s">
        <v>147</v>
      </c>
      <c r="AU334" s="183" t="s">
        <v>82</v>
      </c>
      <c r="AV334" s="13" t="s">
        <v>82</v>
      </c>
      <c r="AW334" s="13" t="s">
        <v>4</v>
      </c>
      <c r="AX334" s="13" t="s">
        <v>80</v>
      </c>
      <c r="AY334" s="183" t="s">
        <v>135</v>
      </c>
    </row>
    <row r="335" s="2" customFormat="1" ht="24.15" customHeight="1">
      <c r="A335" s="37"/>
      <c r="B335" s="163"/>
      <c r="C335" s="164" t="s">
        <v>455</v>
      </c>
      <c r="D335" s="164" t="s">
        <v>138</v>
      </c>
      <c r="E335" s="165" t="s">
        <v>456</v>
      </c>
      <c r="F335" s="166" t="s">
        <v>457</v>
      </c>
      <c r="G335" s="167" t="s">
        <v>159</v>
      </c>
      <c r="H335" s="168">
        <v>15.199999999999999</v>
      </c>
      <c r="I335" s="169"/>
      <c r="J335" s="170">
        <f>ROUND(I335*H335,2)</f>
        <v>0</v>
      </c>
      <c r="K335" s="166" t="s">
        <v>142</v>
      </c>
      <c r="L335" s="38"/>
      <c r="M335" s="171" t="s">
        <v>3</v>
      </c>
      <c r="N335" s="172" t="s">
        <v>43</v>
      </c>
      <c r="O335" s="71"/>
      <c r="P335" s="173">
        <f>O335*H335</f>
        <v>0</v>
      </c>
      <c r="Q335" s="173">
        <v>0</v>
      </c>
      <c r="R335" s="173">
        <f>Q335*H335</f>
        <v>0</v>
      </c>
      <c r="S335" s="173">
        <v>0.0040000000000000001</v>
      </c>
      <c r="T335" s="174">
        <f>S335*H335</f>
        <v>0.0608</v>
      </c>
      <c r="U335" s="37"/>
      <c r="V335" s="37"/>
      <c r="W335" s="37"/>
      <c r="X335" s="37"/>
      <c r="Y335" s="37"/>
      <c r="Z335" s="37"/>
      <c r="AA335" s="37"/>
      <c r="AB335" s="37"/>
      <c r="AC335" s="37"/>
      <c r="AD335" s="37"/>
      <c r="AE335" s="37"/>
      <c r="AR335" s="175" t="s">
        <v>246</v>
      </c>
      <c r="AT335" s="175" t="s">
        <v>138</v>
      </c>
      <c r="AU335" s="175" t="s">
        <v>82</v>
      </c>
      <c r="AY335" s="18" t="s">
        <v>135</v>
      </c>
      <c r="BE335" s="176">
        <f>IF(N335="základní",J335,0)</f>
        <v>0</v>
      </c>
      <c r="BF335" s="176">
        <f>IF(N335="snížená",J335,0)</f>
        <v>0</v>
      </c>
      <c r="BG335" s="176">
        <f>IF(N335="zákl. přenesená",J335,0)</f>
        <v>0</v>
      </c>
      <c r="BH335" s="176">
        <f>IF(N335="sníž. přenesená",J335,0)</f>
        <v>0</v>
      </c>
      <c r="BI335" s="176">
        <f>IF(N335="nulová",J335,0)</f>
        <v>0</v>
      </c>
      <c r="BJ335" s="18" t="s">
        <v>80</v>
      </c>
      <c r="BK335" s="176">
        <f>ROUND(I335*H335,2)</f>
        <v>0</v>
      </c>
      <c r="BL335" s="18" t="s">
        <v>246</v>
      </c>
      <c r="BM335" s="175" t="s">
        <v>458</v>
      </c>
    </row>
    <row r="336" s="2" customFormat="1">
      <c r="A336" s="37"/>
      <c r="B336" s="38"/>
      <c r="C336" s="37"/>
      <c r="D336" s="177" t="s">
        <v>145</v>
      </c>
      <c r="E336" s="37"/>
      <c r="F336" s="178" t="s">
        <v>459</v>
      </c>
      <c r="G336" s="37"/>
      <c r="H336" s="37"/>
      <c r="I336" s="179"/>
      <c r="J336" s="37"/>
      <c r="K336" s="37"/>
      <c r="L336" s="38"/>
      <c r="M336" s="180"/>
      <c r="N336" s="181"/>
      <c r="O336" s="71"/>
      <c r="P336" s="71"/>
      <c r="Q336" s="71"/>
      <c r="R336" s="71"/>
      <c r="S336" s="71"/>
      <c r="T336" s="72"/>
      <c r="U336" s="37"/>
      <c r="V336" s="37"/>
      <c r="W336" s="37"/>
      <c r="X336" s="37"/>
      <c r="Y336" s="37"/>
      <c r="Z336" s="37"/>
      <c r="AA336" s="37"/>
      <c r="AB336" s="37"/>
      <c r="AC336" s="37"/>
      <c r="AD336" s="37"/>
      <c r="AE336" s="37"/>
      <c r="AT336" s="18" t="s">
        <v>145</v>
      </c>
      <c r="AU336" s="18" t="s">
        <v>82</v>
      </c>
    </row>
    <row r="337" s="13" customFormat="1">
      <c r="A337" s="13"/>
      <c r="B337" s="182"/>
      <c r="C337" s="13"/>
      <c r="D337" s="177" t="s">
        <v>147</v>
      </c>
      <c r="E337" s="183" t="s">
        <v>3</v>
      </c>
      <c r="F337" s="184" t="s">
        <v>460</v>
      </c>
      <c r="G337" s="13"/>
      <c r="H337" s="185">
        <v>15.199999999999999</v>
      </c>
      <c r="I337" s="186"/>
      <c r="J337" s="13"/>
      <c r="K337" s="13"/>
      <c r="L337" s="182"/>
      <c r="M337" s="187"/>
      <c r="N337" s="188"/>
      <c r="O337" s="188"/>
      <c r="P337" s="188"/>
      <c r="Q337" s="188"/>
      <c r="R337" s="188"/>
      <c r="S337" s="188"/>
      <c r="T337" s="189"/>
      <c r="U337" s="13"/>
      <c r="V337" s="13"/>
      <c r="W337" s="13"/>
      <c r="X337" s="13"/>
      <c r="Y337" s="13"/>
      <c r="Z337" s="13"/>
      <c r="AA337" s="13"/>
      <c r="AB337" s="13"/>
      <c r="AC337" s="13"/>
      <c r="AD337" s="13"/>
      <c r="AE337" s="13"/>
      <c r="AT337" s="183" t="s">
        <v>147</v>
      </c>
      <c r="AU337" s="183" t="s">
        <v>82</v>
      </c>
      <c r="AV337" s="13" t="s">
        <v>82</v>
      </c>
      <c r="AW337" s="13" t="s">
        <v>34</v>
      </c>
      <c r="AX337" s="13" t="s">
        <v>80</v>
      </c>
      <c r="AY337" s="183" t="s">
        <v>135</v>
      </c>
    </row>
    <row r="338" s="2" customFormat="1" ht="24.15" customHeight="1">
      <c r="A338" s="37"/>
      <c r="B338" s="163"/>
      <c r="C338" s="164" t="s">
        <v>461</v>
      </c>
      <c r="D338" s="164" t="s">
        <v>138</v>
      </c>
      <c r="E338" s="165" t="s">
        <v>462</v>
      </c>
      <c r="F338" s="166" t="s">
        <v>463</v>
      </c>
      <c r="G338" s="167" t="s">
        <v>159</v>
      </c>
      <c r="H338" s="168">
        <v>7.5999999999999996</v>
      </c>
      <c r="I338" s="169"/>
      <c r="J338" s="170">
        <f>ROUND(I338*H338,2)</f>
        <v>0</v>
      </c>
      <c r="K338" s="166" t="s">
        <v>142</v>
      </c>
      <c r="L338" s="38"/>
      <c r="M338" s="171" t="s">
        <v>3</v>
      </c>
      <c r="N338" s="172" t="s">
        <v>43</v>
      </c>
      <c r="O338" s="71"/>
      <c r="P338" s="173">
        <f>O338*H338</f>
        <v>0</v>
      </c>
      <c r="Q338" s="173">
        <v>0.00040000000000000002</v>
      </c>
      <c r="R338" s="173">
        <f>Q338*H338</f>
        <v>0.0030400000000000002</v>
      </c>
      <c r="S338" s="173">
        <v>0</v>
      </c>
      <c r="T338" s="174">
        <f>S338*H338</f>
        <v>0</v>
      </c>
      <c r="U338" s="37"/>
      <c r="V338" s="37"/>
      <c r="W338" s="37"/>
      <c r="X338" s="37"/>
      <c r="Y338" s="37"/>
      <c r="Z338" s="37"/>
      <c r="AA338" s="37"/>
      <c r="AB338" s="37"/>
      <c r="AC338" s="37"/>
      <c r="AD338" s="37"/>
      <c r="AE338" s="37"/>
      <c r="AR338" s="175" t="s">
        <v>246</v>
      </c>
      <c r="AT338" s="175" t="s">
        <v>138</v>
      </c>
      <c r="AU338" s="175" t="s">
        <v>82</v>
      </c>
      <c r="AY338" s="18" t="s">
        <v>135</v>
      </c>
      <c r="BE338" s="176">
        <f>IF(N338="základní",J338,0)</f>
        <v>0</v>
      </c>
      <c r="BF338" s="176">
        <f>IF(N338="snížená",J338,0)</f>
        <v>0</v>
      </c>
      <c r="BG338" s="176">
        <f>IF(N338="zákl. přenesená",J338,0)</f>
        <v>0</v>
      </c>
      <c r="BH338" s="176">
        <f>IF(N338="sníž. přenesená",J338,0)</f>
        <v>0</v>
      </c>
      <c r="BI338" s="176">
        <f>IF(N338="nulová",J338,0)</f>
        <v>0</v>
      </c>
      <c r="BJ338" s="18" t="s">
        <v>80</v>
      </c>
      <c r="BK338" s="176">
        <f>ROUND(I338*H338,2)</f>
        <v>0</v>
      </c>
      <c r="BL338" s="18" t="s">
        <v>246</v>
      </c>
      <c r="BM338" s="175" t="s">
        <v>464</v>
      </c>
    </row>
    <row r="339" s="2" customFormat="1">
      <c r="A339" s="37"/>
      <c r="B339" s="38"/>
      <c r="C339" s="37"/>
      <c r="D339" s="177" t="s">
        <v>145</v>
      </c>
      <c r="E339" s="37"/>
      <c r="F339" s="178" t="s">
        <v>465</v>
      </c>
      <c r="G339" s="37"/>
      <c r="H339" s="37"/>
      <c r="I339" s="179"/>
      <c r="J339" s="37"/>
      <c r="K339" s="37"/>
      <c r="L339" s="38"/>
      <c r="M339" s="180"/>
      <c r="N339" s="181"/>
      <c r="O339" s="71"/>
      <c r="P339" s="71"/>
      <c r="Q339" s="71"/>
      <c r="R339" s="71"/>
      <c r="S339" s="71"/>
      <c r="T339" s="72"/>
      <c r="U339" s="37"/>
      <c r="V339" s="37"/>
      <c r="W339" s="37"/>
      <c r="X339" s="37"/>
      <c r="Y339" s="37"/>
      <c r="Z339" s="37"/>
      <c r="AA339" s="37"/>
      <c r="AB339" s="37"/>
      <c r="AC339" s="37"/>
      <c r="AD339" s="37"/>
      <c r="AE339" s="37"/>
      <c r="AT339" s="18" t="s">
        <v>145</v>
      </c>
      <c r="AU339" s="18" t="s">
        <v>82</v>
      </c>
    </row>
    <row r="340" s="13" customFormat="1">
      <c r="A340" s="13"/>
      <c r="B340" s="182"/>
      <c r="C340" s="13"/>
      <c r="D340" s="177" t="s">
        <v>147</v>
      </c>
      <c r="E340" s="183" t="s">
        <v>3</v>
      </c>
      <c r="F340" s="184" t="s">
        <v>438</v>
      </c>
      <c r="G340" s="13"/>
      <c r="H340" s="185">
        <v>7.5999999999999996</v>
      </c>
      <c r="I340" s="186"/>
      <c r="J340" s="13"/>
      <c r="K340" s="13"/>
      <c r="L340" s="182"/>
      <c r="M340" s="187"/>
      <c r="N340" s="188"/>
      <c r="O340" s="188"/>
      <c r="P340" s="188"/>
      <c r="Q340" s="188"/>
      <c r="R340" s="188"/>
      <c r="S340" s="188"/>
      <c r="T340" s="189"/>
      <c r="U340" s="13"/>
      <c r="V340" s="13"/>
      <c r="W340" s="13"/>
      <c r="X340" s="13"/>
      <c r="Y340" s="13"/>
      <c r="Z340" s="13"/>
      <c r="AA340" s="13"/>
      <c r="AB340" s="13"/>
      <c r="AC340" s="13"/>
      <c r="AD340" s="13"/>
      <c r="AE340" s="13"/>
      <c r="AT340" s="183" t="s">
        <v>147</v>
      </c>
      <c r="AU340" s="183" t="s">
        <v>82</v>
      </c>
      <c r="AV340" s="13" t="s">
        <v>82</v>
      </c>
      <c r="AW340" s="13" t="s">
        <v>34</v>
      </c>
      <c r="AX340" s="13" t="s">
        <v>80</v>
      </c>
      <c r="AY340" s="183" t="s">
        <v>135</v>
      </c>
    </row>
    <row r="341" s="2" customFormat="1" ht="37.8" customHeight="1">
      <c r="A341" s="37"/>
      <c r="B341" s="163"/>
      <c r="C341" s="198" t="s">
        <v>466</v>
      </c>
      <c r="D341" s="198" t="s">
        <v>290</v>
      </c>
      <c r="E341" s="199" t="s">
        <v>467</v>
      </c>
      <c r="F341" s="200" t="s">
        <v>468</v>
      </c>
      <c r="G341" s="201" t="s">
        <v>159</v>
      </c>
      <c r="H341" s="202">
        <v>8.7400000000000002</v>
      </c>
      <c r="I341" s="203"/>
      <c r="J341" s="204">
        <f>ROUND(I341*H341,2)</f>
        <v>0</v>
      </c>
      <c r="K341" s="200" t="s">
        <v>142</v>
      </c>
      <c r="L341" s="205"/>
      <c r="M341" s="206" t="s">
        <v>3</v>
      </c>
      <c r="N341" s="207" t="s">
        <v>43</v>
      </c>
      <c r="O341" s="71"/>
      <c r="P341" s="173">
        <f>O341*H341</f>
        <v>0</v>
      </c>
      <c r="Q341" s="173">
        <v>0.0044999999999999997</v>
      </c>
      <c r="R341" s="173">
        <f>Q341*H341</f>
        <v>0.039329999999999997</v>
      </c>
      <c r="S341" s="173">
        <v>0</v>
      </c>
      <c r="T341" s="174">
        <f>S341*H341</f>
        <v>0</v>
      </c>
      <c r="U341" s="37"/>
      <c r="V341" s="37"/>
      <c r="W341" s="37"/>
      <c r="X341" s="37"/>
      <c r="Y341" s="37"/>
      <c r="Z341" s="37"/>
      <c r="AA341" s="37"/>
      <c r="AB341" s="37"/>
      <c r="AC341" s="37"/>
      <c r="AD341" s="37"/>
      <c r="AE341" s="37"/>
      <c r="AR341" s="175" t="s">
        <v>333</v>
      </c>
      <c r="AT341" s="175" t="s">
        <v>290</v>
      </c>
      <c r="AU341" s="175" t="s">
        <v>82</v>
      </c>
      <c r="AY341" s="18" t="s">
        <v>135</v>
      </c>
      <c r="BE341" s="176">
        <f>IF(N341="základní",J341,0)</f>
        <v>0</v>
      </c>
      <c r="BF341" s="176">
        <f>IF(N341="snížená",J341,0)</f>
        <v>0</v>
      </c>
      <c r="BG341" s="176">
        <f>IF(N341="zákl. přenesená",J341,0)</f>
        <v>0</v>
      </c>
      <c r="BH341" s="176">
        <f>IF(N341="sníž. přenesená",J341,0)</f>
        <v>0</v>
      </c>
      <c r="BI341" s="176">
        <f>IF(N341="nulová",J341,0)</f>
        <v>0</v>
      </c>
      <c r="BJ341" s="18" t="s">
        <v>80</v>
      </c>
      <c r="BK341" s="176">
        <f>ROUND(I341*H341,2)</f>
        <v>0</v>
      </c>
      <c r="BL341" s="18" t="s">
        <v>246</v>
      </c>
      <c r="BM341" s="175" t="s">
        <v>469</v>
      </c>
    </row>
    <row r="342" s="13" customFormat="1">
      <c r="A342" s="13"/>
      <c r="B342" s="182"/>
      <c r="C342" s="13"/>
      <c r="D342" s="177" t="s">
        <v>147</v>
      </c>
      <c r="E342" s="13"/>
      <c r="F342" s="184" t="s">
        <v>470</v>
      </c>
      <c r="G342" s="13"/>
      <c r="H342" s="185">
        <v>8.7400000000000002</v>
      </c>
      <c r="I342" s="186"/>
      <c r="J342" s="13"/>
      <c r="K342" s="13"/>
      <c r="L342" s="182"/>
      <c r="M342" s="187"/>
      <c r="N342" s="188"/>
      <c r="O342" s="188"/>
      <c r="P342" s="188"/>
      <c r="Q342" s="188"/>
      <c r="R342" s="188"/>
      <c r="S342" s="188"/>
      <c r="T342" s="189"/>
      <c r="U342" s="13"/>
      <c r="V342" s="13"/>
      <c r="W342" s="13"/>
      <c r="X342" s="13"/>
      <c r="Y342" s="13"/>
      <c r="Z342" s="13"/>
      <c r="AA342" s="13"/>
      <c r="AB342" s="13"/>
      <c r="AC342" s="13"/>
      <c r="AD342" s="13"/>
      <c r="AE342" s="13"/>
      <c r="AT342" s="183" t="s">
        <v>147</v>
      </c>
      <c r="AU342" s="183" t="s">
        <v>82</v>
      </c>
      <c r="AV342" s="13" t="s">
        <v>82</v>
      </c>
      <c r="AW342" s="13" t="s">
        <v>4</v>
      </c>
      <c r="AX342" s="13" t="s">
        <v>80</v>
      </c>
      <c r="AY342" s="183" t="s">
        <v>135</v>
      </c>
    </row>
    <row r="343" s="2" customFormat="1" ht="24.15" customHeight="1">
      <c r="A343" s="37"/>
      <c r="B343" s="163"/>
      <c r="C343" s="164" t="s">
        <v>471</v>
      </c>
      <c r="D343" s="164" t="s">
        <v>138</v>
      </c>
      <c r="E343" s="165" t="s">
        <v>472</v>
      </c>
      <c r="F343" s="166" t="s">
        <v>473</v>
      </c>
      <c r="G343" s="167" t="s">
        <v>159</v>
      </c>
      <c r="H343" s="168">
        <v>5.4889999999999999</v>
      </c>
      <c r="I343" s="169"/>
      <c r="J343" s="170">
        <f>ROUND(I343*H343,2)</f>
        <v>0</v>
      </c>
      <c r="K343" s="166" t="s">
        <v>142</v>
      </c>
      <c r="L343" s="38"/>
      <c r="M343" s="171" t="s">
        <v>3</v>
      </c>
      <c r="N343" s="172" t="s">
        <v>43</v>
      </c>
      <c r="O343" s="71"/>
      <c r="P343" s="173">
        <f>O343*H343</f>
        <v>0</v>
      </c>
      <c r="Q343" s="173">
        <v>0.00040000000000000002</v>
      </c>
      <c r="R343" s="173">
        <f>Q343*H343</f>
        <v>0.0021956000000000002</v>
      </c>
      <c r="S343" s="173">
        <v>0</v>
      </c>
      <c r="T343" s="174">
        <f>S343*H343</f>
        <v>0</v>
      </c>
      <c r="U343" s="37"/>
      <c r="V343" s="37"/>
      <c r="W343" s="37"/>
      <c r="X343" s="37"/>
      <c r="Y343" s="37"/>
      <c r="Z343" s="37"/>
      <c r="AA343" s="37"/>
      <c r="AB343" s="37"/>
      <c r="AC343" s="37"/>
      <c r="AD343" s="37"/>
      <c r="AE343" s="37"/>
      <c r="AR343" s="175" t="s">
        <v>246</v>
      </c>
      <c r="AT343" s="175" t="s">
        <v>138</v>
      </c>
      <c r="AU343" s="175" t="s">
        <v>82</v>
      </c>
      <c r="AY343" s="18" t="s">
        <v>135</v>
      </c>
      <c r="BE343" s="176">
        <f>IF(N343="základní",J343,0)</f>
        <v>0</v>
      </c>
      <c r="BF343" s="176">
        <f>IF(N343="snížená",J343,0)</f>
        <v>0</v>
      </c>
      <c r="BG343" s="176">
        <f>IF(N343="zákl. přenesená",J343,0)</f>
        <v>0</v>
      </c>
      <c r="BH343" s="176">
        <f>IF(N343="sníž. přenesená",J343,0)</f>
        <v>0</v>
      </c>
      <c r="BI343" s="176">
        <f>IF(N343="nulová",J343,0)</f>
        <v>0</v>
      </c>
      <c r="BJ343" s="18" t="s">
        <v>80</v>
      </c>
      <c r="BK343" s="176">
        <f>ROUND(I343*H343,2)</f>
        <v>0</v>
      </c>
      <c r="BL343" s="18" t="s">
        <v>246</v>
      </c>
      <c r="BM343" s="175" t="s">
        <v>474</v>
      </c>
    </row>
    <row r="344" s="2" customFormat="1">
      <c r="A344" s="37"/>
      <c r="B344" s="38"/>
      <c r="C344" s="37"/>
      <c r="D344" s="177" t="s">
        <v>145</v>
      </c>
      <c r="E344" s="37"/>
      <c r="F344" s="178" t="s">
        <v>465</v>
      </c>
      <c r="G344" s="37"/>
      <c r="H344" s="37"/>
      <c r="I344" s="179"/>
      <c r="J344" s="37"/>
      <c r="K344" s="37"/>
      <c r="L344" s="38"/>
      <c r="M344" s="180"/>
      <c r="N344" s="181"/>
      <c r="O344" s="71"/>
      <c r="P344" s="71"/>
      <c r="Q344" s="71"/>
      <c r="R344" s="71"/>
      <c r="S344" s="71"/>
      <c r="T344" s="72"/>
      <c r="U344" s="37"/>
      <c r="V344" s="37"/>
      <c r="W344" s="37"/>
      <c r="X344" s="37"/>
      <c r="Y344" s="37"/>
      <c r="Z344" s="37"/>
      <c r="AA344" s="37"/>
      <c r="AB344" s="37"/>
      <c r="AC344" s="37"/>
      <c r="AD344" s="37"/>
      <c r="AE344" s="37"/>
      <c r="AT344" s="18" t="s">
        <v>145</v>
      </c>
      <c r="AU344" s="18" t="s">
        <v>82</v>
      </c>
    </row>
    <row r="345" s="13" customFormat="1">
      <c r="A345" s="13"/>
      <c r="B345" s="182"/>
      <c r="C345" s="13"/>
      <c r="D345" s="177" t="s">
        <v>147</v>
      </c>
      <c r="E345" s="183" t="s">
        <v>3</v>
      </c>
      <c r="F345" s="184" t="s">
        <v>448</v>
      </c>
      <c r="G345" s="13"/>
      <c r="H345" s="185">
        <v>1.569</v>
      </c>
      <c r="I345" s="186"/>
      <c r="J345" s="13"/>
      <c r="K345" s="13"/>
      <c r="L345" s="182"/>
      <c r="M345" s="187"/>
      <c r="N345" s="188"/>
      <c r="O345" s="188"/>
      <c r="P345" s="188"/>
      <c r="Q345" s="188"/>
      <c r="R345" s="188"/>
      <c r="S345" s="188"/>
      <c r="T345" s="189"/>
      <c r="U345" s="13"/>
      <c r="V345" s="13"/>
      <c r="W345" s="13"/>
      <c r="X345" s="13"/>
      <c r="Y345" s="13"/>
      <c r="Z345" s="13"/>
      <c r="AA345" s="13"/>
      <c r="AB345" s="13"/>
      <c r="AC345" s="13"/>
      <c r="AD345" s="13"/>
      <c r="AE345" s="13"/>
      <c r="AT345" s="183" t="s">
        <v>147</v>
      </c>
      <c r="AU345" s="183" t="s">
        <v>82</v>
      </c>
      <c r="AV345" s="13" t="s">
        <v>82</v>
      </c>
      <c r="AW345" s="13" t="s">
        <v>34</v>
      </c>
      <c r="AX345" s="13" t="s">
        <v>72</v>
      </c>
      <c r="AY345" s="183" t="s">
        <v>135</v>
      </c>
    </row>
    <row r="346" s="13" customFormat="1">
      <c r="A346" s="13"/>
      <c r="B346" s="182"/>
      <c r="C346" s="13"/>
      <c r="D346" s="177" t="s">
        <v>147</v>
      </c>
      <c r="E346" s="183" t="s">
        <v>3</v>
      </c>
      <c r="F346" s="184" t="s">
        <v>449</v>
      </c>
      <c r="G346" s="13"/>
      <c r="H346" s="185">
        <v>1.1799999999999999</v>
      </c>
      <c r="I346" s="186"/>
      <c r="J346" s="13"/>
      <c r="K346" s="13"/>
      <c r="L346" s="182"/>
      <c r="M346" s="187"/>
      <c r="N346" s="188"/>
      <c r="O346" s="188"/>
      <c r="P346" s="188"/>
      <c r="Q346" s="188"/>
      <c r="R346" s="188"/>
      <c r="S346" s="188"/>
      <c r="T346" s="189"/>
      <c r="U346" s="13"/>
      <c r="V346" s="13"/>
      <c r="W346" s="13"/>
      <c r="X346" s="13"/>
      <c r="Y346" s="13"/>
      <c r="Z346" s="13"/>
      <c r="AA346" s="13"/>
      <c r="AB346" s="13"/>
      <c r="AC346" s="13"/>
      <c r="AD346" s="13"/>
      <c r="AE346" s="13"/>
      <c r="AT346" s="183" t="s">
        <v>147</v>
      </c>
      <c r="AU346" s="183" t="s">
        <v>82</v>
      </c>
      <c r="AV346" s="13" t="s">
        <v>82</v>
      </c>
      <c r="AW346" s="13" t="s">
        <v>34</v>
      </c>
      <c r="AX346" s="13" t="s">
        <v>72</v>
      </c>
      <c r="AY346" s="183" t="s">
        <v>135</v>
      </c>
    </row>
    <row r="347" s="13" customFormat="1">
      <c r="A347" s="13"/>
      <c r="B347" s="182"/>
      <c r="C347" s="13"/>
      <c r="D347" s="177" t="s">
        <v>147</v>
      </c>
      <c r="E347" s="183" t="s">
        <v>3</v>
      </c>
      <c r="F347" s="184" t="s">
        <v>450</v>
      </c>
      <c r="G347" s="13"/>
      <c r="H347" s="185">
        <v>1.585</v>
      </c>
      <c r="I347" s="186"/>
      <c r="J347" s="13"/>
      <c r="K347" s="13"/>
      <c r="L347" s="182"/>
      <c r="M347" s="187"/>
      <c r="N347" s="188"/>
      <c r="O347" s="188"/>
      <c r="P347" s="188"/>
      <c r="Q347" s="188"/>
      <c r="R347" s="188"/>
      <c r="S347" s="188"/>
      <c r="T347" s="189"/>
      <c r="U347" s="13"/>
      <c r="V347" s="13"/>
      <c r="W347" s="13"/>
      <c r="X347" s="13"/>
      <c r="Y347" s="13"/>
      <c r="Z347" s="13"/>
      <c r="AA347" s="13"/>
      <c r="AB347" s="13"/>
      <c r="AC347" s="13"/>
      <c r="AD347" s="13"/>
      <c r="AE347" s="13"/>
      <c r="AT347" s="183" t="s">
        <v>147</v>
      </c>
      <c r="AU347" s="183" t="s">
        <v>82</v>
      </c>
      <c r="AV347" s="13" t="s">
        <v>82</v>
      </c>
      <c r="AW347" s="13" t="s">
        <v>34</v>
      </c>
      <c r="AX347" s="13" t="s">
        <v>72</v>
      </c>
      <c r="AY347" s="183" t="s">
        <v>135</v>
      </c>
    </row>
    <row r="348" s="13" customFormat="1">
      <c r="A348" s="13"/>
      <c r="B348" s="182"/>
      <c r="C348" s="13"/>
      <c r="D348" s="177" t="s">
        <v>147</v>
      </c>
      <c r="E348" s="183" t="s">
        <v>3</v>
      </c>
      <c r="F348" s="184" t="s">
        <v>451</v>
      </c>
      <c r="G348" s="13"/>
      <c r="H348" s="185">
        <v>1.155</v>
      </c>
      <c r="I348" s="186"/>
      <c r="J348" s="13"/>
      <c r="K348" s="13"/>
      <c r="L348" s="182"/>
      <c r="M348" s="187"/>
      <c r="N348" s="188"/>
      <c r="O348" s="188"/>
      <c r="P348" s="188"/>
      <c r="Q348" s="188"/>
      <c r="R348" s="188"/>
      <c r="S348" s="188"/>
      <c r="T348" s="189"/>
      <c r="U348" s="13"/>
      <c r="V348" s="13"/>
      <c r="W348" s="13"/>
      <c r="X348" s="13"/>
      <c r="Y348" s="13"/>
      <c r="Z348" s="13"/>
      <c r="AA348" s="13"/>
      <c r="AB348" s="13"/>
      <c r="AC348" s="13"/>
      <c r="AD348" s="13"/>
      <c r="AE348" s="13"/>
      <c r="AT348" s="183" t="s">
        <v>147</v>
      </c>
      <c r="AU348" s="183" t="s">
        <v>82</v>
      </c>
      <c r="AV348" s="13" t="s">
        <v>82</v>
      </c>
      <c r="AW348" s="13" t="s">
        <v>34</v>
      </c>
      <c r="AX348" s="13" t="s">
        <v>72</v>
      </c>
      <c r="AY348" s="183" t="s">
        <v>135</v>
      </c>
    </row>
    <row r="349" s="14" customFormat="1">
      <c r="A349" s="14"/>
      <c r="B349" s="190"/>
      <c r="C349" s="14"/>
      <c r="D349" s="177" t="s">
        <v>147</v>
      </c>
      <c r="E349" s="191" t="s">
        <v>3</v>
      </c>
      <c r="F349" s="192" t="s">
        <v>191</v>
      </c>
      <c r="G349" s="14"/>
      <c r="H349" s="193">
        <v>5.4889999999999999</v>
      </c>
      <c r="I349" s="194"/>
      <c r="J349" s="14"/>
      <c r="K349" s="14"/>
      <c r="L349" s="190"/>
      <c r="M349" s="195"/>
      <c r="N349" s="196"/>
      <c r="O349" s="196"/>
      <c r="P349" s="196"/>
      <c r="Q349" s="196"/>
      <c r="R349" s="196"/>
      <c r="S349" s="196"/>
      <c r="T349" s="197"/>
      <c r="U349" s="14"/>
      <c r="V349" s="14"/>
      <c r="W349" s="14"/>
      <c r="X349" s="14"/>
      <c r="Y349" s="14"/>
      <c r="Z349" s="14"/>
      <c r="AA349" s="14"/>
      <c r="AB349" s="14"/>
      <c r="AC349" s="14"/>
      <c r="AD349" s="14"/>
      <c r="AE349" s="14"/>
      <c r="AT349" s="191" t="s">
        <v>147</v>
      </c>
      <c r="AU349" s="191" t="s">
        <v>82</v>
      </c>
      <c r="AV349" s="14" t="s">
        <v>143</v>
      </c>
      <c r="AW349" s="14" t="s">
        <v>34</v>
      </c>
      <c r="AX349" s="14" t="s">
        <v>80</v>
      </c>
      <c r="AY349" s="191" t="s">
        <v>135</v>
      </c>
    </row>
    <row r="350" s="2" customFormat="1" ht="37.8" customHeight="1">
      <c r="A350" s="37"/>
      <c r="B350" s="163"/>
      <c r="C350" s="198" t="s">
        <v>475</v>
      </c>
      <c r="D350" s="198" t="s">
        <v>290</v>
      </c>
      <c r="E350" s="199" t="s">
        <v>467</v>
      </c>
      <c r="F350" s="200" t="s">
        <v>468</v>
      </c>
      <c r="G350" s="201" t="s">
        <v>159</v>
      </c>
      <c r="H350" s="202">
        <v>6.5869999999999997</v>
      </c>
      <c r="I350" s="203"/>
      <c r="J350" s="204">
        <f>ROUND(I350*H350,2)</f>
        <v>0</v>
      </c>
      <c r="K350" s="200" t="s">
        <v>142</v>
      </c>
      <c r="L350" s="205"/>
      <c r="M350" s="206" t="s">
        <v>3</v>
      </c>
      <c r="N350" s="207" t="s">
        <v>43</v>
      </c>
      <c r="O350" s="71"/>
      <c r="P350" s="173">
        <f>O350*H350</f>
        <v>0</v>
      </c>
      <c r="Q350" s="173">
        <v>0.0044999999999999997</v>
      </c>
      <c r="R350" s="173">
        <f>Q350*H350</f>
        <v>0.029641499999999998</v>
      </c>
      <c r="S350" s="173">
        <v>0</v>
      </c>
      <c r="T350" s="174">
        <f>S350*H350</f>
        <v>0</v>
      </c>
      <c r="U350" s="37"/>
      <c r="V350" s="37"/>
      <c r="W350" s="37"/>
      <c r="X350" s="37"/>
      <c r="Y350" s="37"/>
      <c r="Z350" s="37"/>
      <c r="AA350" s="37"/>
      <c r="AB350" s="37"/>
      <c r="AC350" s="37"/>
      <c r="AD350" s="37"/>
      <c r="AE350" s="37"/>
      <c r="AR350" s="175" t="s">
        <v>333</v>
      </c>
      <c r="AT350" s="175" t="s">
        <v>290</v>
      </c>
      <c r="AU350" s="175" t="s">
        <v>82</v>
      </c>
      <c r="AY350" s="18" t="s">
        <v>135</v>
      </c>
      <c r="BE350" s="176">
        <f>IF(N350="základní",J350,0)</f>
        <v>0</v>
      </c>
      <c r="BF350" s="176">
        <f>IF(N350="snížená",J350,0)</f>
        <v>0</v>
      </c>
      <c r="BG350" s="176">
        <f>IF(N350="zákl. přenesená",J350,0)</f>
        <v>0</v>
      </c>
      <c r="BH350" s="176">
        <f>IF(N350="sníž. přenesená",J350,0)</f>
        <v>0</v>
      </c>
      <c r="BI350" s="176">
        <f>IF(N350="nulová",J350,0)</f>
        <v>0</v>
      </c>
      <c r="BJ350" s="18" t="s">
        <v>80</v>
      </c>
      <c r="BK350" s="176">
        <f>ROUND(I350*H350,2)</f>
        <v>0</v>
      </c>
      <c r="BL350" s="18" t="s">
        <v>246</v>
      </c>
      <c r="BM350" s="175" t="s">
        <v>476</v>
      </c>
    </row>
    <row r="351" s="13" customFormat="1">
      <c r="A351" s="13"/>
      <c r="B351" s="182"/>
      <c r="C351" s="13"/>
      <c r="D351" s="177" t="s">
        <v>147</v>
      </c>
      <c r="E351" s="13"/>
      <c r="F351" s="184" t="s">
        <v>477</v>
      </c>
      <c r="G351" s="13"/>
      <c r="H351" s="185">
        <v>6.5869999999999997</v>
      </c>
      <c r="I351" s="186"/>
      <c r="J351" s="13"/>
      <c r="K351" s="13"/>
      <c r="L351" s="182"/>
      <c r="M351" s="187"/>
      <c r="N351" s="188"/>
      <c r="O351" s="188"/>
      <c r="P351" s="188"/>
      <c r="Q351" s="188"/>
      <c r="R351" s="188"/>
      <c r="S351" s="188"/>
      <c r="T351" s="189"/>
      <c r="U351" s="13"/>
      <c r="V351" s="13"/>
      <c r="W351" s="13"/>
      <c r="X351" s="13"/>
      <c r="Y351" s="13"/>
      <c r="Z351" s="13"/>
      <c r="AA351" s="13"/>
      <c r="AB351" s="13"/>
      <c r="AC351" s="13"/>
      <c r="AD351" s="13"/>
      <c r="AE351" s="13"/>
      <c r="AT351" s="183" t="s">
        <v>147</v>
      </c>
      <c r="AU351" s="183" t="s">
        <v>82</v>
      </c>
      <c r="AV351" s="13" t="s">
        <v>82</v>
      </c>
      <c r="AW351" s="13" t="s">
        <v>4</v>
      </c>
      <c r="AX351" s="13" t="s">
        <v>80</v>
      </c>
      <c r="AY351" s="183" t="s">
        <v>135</v>
      </c>
    </row>
    <row r="352" s="2" customFormat="1" ht="37.8" customHeight="1">
      <c r="A352" s="37"/>
      <c r="B352" s="163"/>
      <c r="C352" s="164" t="s">
        <v>478</v>
      </c>
      <c r="D352" s="164" t="s">
        <v>138</v>
      </c>
      <c r="E352" s="165" t="s">
        <v>479</v>
      </c>
      <c r="F352" s="166" t="s">
        <v>480</v>
      </c>
      <c r="G352" s="167" t="s">
        <v>159</v>
      </c>
      <c r="H352" s="168">
        <v>13.089</v>
      </c>
      <c r="I352" s="169"/>
      <c r="J352" s="170">
        <f>ROUND(I352*H352,2)</f>
        <v>0</v>
      </c>
      <c r="K352" s="166" t="s">
        <v>142</v>
      </c>
      <c r="L352" s="38"/>
      <c r="M352" s="171" t="s">
        <v>3</v>
      </c>
      <c r="N352" s="172" t="s">
        <v>43</v>
      </c>
      <c r="O352" s="71"/>
      <c r="P352" s="173">
        <f>O352*H352</f>
        <v>0</v>
      </c>
      <c r="Q352" s="173">
        <v>0</v>
      </c>
      <c r="R352" s="173">
        <f>Q352*H352</f>
        <v>0</v>
      </c>
      <c r="S352" s="173">
        <v>0</v>
      </c>
      <c r="T352" s="174">
        <f>S352*H352</f>
        <v>0</v>
      </c>
      <c r="U352" s="37"/>
      <c r="V352" s="37"/>
      <c r="W352" s="37"/>
      <c r="X352" s="37"/>
      <c r="Y352" s="37"/>
      <c r="Z352" s="37"/>
      <c r="AA352" s="37"/>
      <c r="AB352" s="37"/>
      <c r="AC352" s="37"/>
      <c r="AD352" s="37"/>
      <c r="AE352" s="37"/>
      <c r="AR352" s="175" t="s">
        <v>246</v>
      </c>
      <c r="AT352" s="175" t="s">
        <v>138</v>
      </c>
      <c r="AU352" s="175" t="s">
        <v>82</v>
      </c>
      <c r="AY352" s="18" t="s">
        <v>135</v>
      </c>
      <c r="BE352" s="176">
        <f>IF(N352="základní",J352,0)</f>
        <v>0</v>
      </c>
      <c r="BF352" s="176">
        <f>IF(N352="snížená",J352,0)</f>
        <v>0</v>
      </c>
      <c r="BG352" s="176">
        <f>IF(N352="zákl. přenesená",J352,0)</f>
        <v>0</v>
      </c>
      <c r="BH352" s="176">
        <f>IF(N352="sníž. přenesená",J352,0)</f>
        <v>0</v>
      </c>
      <c r="BI352" s="176">
        <f>IF(N352="nulová",J352,0)</f>
        <v>0</v>
      </c>
      <c r="BJ352" s="18" t="s">
        <v>80</v>
      </c>
      <c r="BK352" s="176">
        <f>ROUND(I352*H352,2)</f>
        <v>0</v>
      </c>
      <c r="BL352" s="18" t="s">
        <v>246</v>
      </c>
      <c r="BM352" s="175" t="s">
        <v>481</v>
      </c>
    </row>
    <row r="353" s="2" customFormat="1">
      <c r="A353" s="37"/>
      <c r="B353" s="38"/>
      <c r="C353" s="37"/>
      <c r="D353" s="177" t="s">
        <v>145</v>
      </c>
      <c r="E353" s="37"/>
      <c r="F353" s="178" t="s">
        <v>482</v>
      </c>
      <c r="G353" s="37"/>
      <c r="H353" s="37"/>
      <c r="I353" s="179"/>
      <c r="J353" s="37"/>
      <c r="K353" s="37"/>
      <c r="L353" s="38"/>
      <c r="M353" s="180"/>
      <c r="N353" s="181"/>
      <c r="O353" s="71"/>
      <c r="P353" s="71"/>
      <c r="Q353" s="71"/>
      <c r="R353" s="71"/>
      <c r="S353" s="71"/>
      <c r="T353" s="72"/>
      <c r="U353" s="37"/>
      <c r="V353" s="37"/>
      <c r="W353" s="37"/>
      <c r="X353" s="37"/>
      <c r="Y353" s="37"/>
      <c r="Z353" s="37"/>
      <c r="AA353" s="37"/>
      <c r="AB353" s="37"/>
      <c r="AC353" s="37"/>
      <c r="AD353" s="37"/>
      <c r="AE353" s="37"/>
      <c r="AT353" s="18" t="s">
        <v>145</v>
      </c>
      <c r="AU353" s="18" t="s">
        <v>82</v>
      </c>
    </row>
    <row r="354" s="13" customFormat="1">
      <c r="A354" s="13"/>
      <c r="B354" s="182"/>
      <c r="C354" s="13"/>
      <c r="D354" s="177" t="s">
        <v>147</v>
      </c>
      <c r="E354" s="183" t="s">
        <v>3</v>
      </c>
      <c r="F354" s="184" t="s">
        <v>483</v>
      </c>
      <c r="G354" s="13"/>
      <c r="H354" s="185">
        <v>13.089</v>
      </c>
      <c r="I354" s="186"/>
      <c r="J354" s="13"/>
      <c r="K354" s="13"/>
      <c r="L354" s="182"/>
      <c r="M354" s="187"/>
      <c r="N354" s="188"/>
      <c r="O354" s="188"/>
      <c r="P354" s="188"/>
      <c r="Q354" s="188"/>
      <c r="R354" s="188"/>
      <c r="S354" s="188"/>
      <c r="T354" s="189"/>
      <c r="U354" s="13"/>
      <c r="V354" s="13"/>
      <c r="W354" s="13"/>
      <c r="X354" s="13"/>
      <c r="Y354" s="13"/>
      <c r="Z354" s="13"/>
      <c r="AA354" s="13"/>
      <c r="AB354" s="13"/>
      <c r="AC354" s="13"/>
      <c r="AD354" s="13"/>
      <c r="AE354" s="13"/>
      <c r="AT354" s="183" t="s">
        <v>147</v>
      </c>
      <c r="AU354" s="183" t="s">
        <v>82</v>
      </c>
      <c r="AV354" s="13" t="s">
        <v>82</v>
      </c>
      <c r="AW354" s="13" t="s">
        <v>34</v>
      </c>
      <c r="AX354" s="13" t="s">
        <v>80</v>
      </c>
      <c r="AY354" s="183" t="s">
        <v>135</v>
      </c>
    </row>
    <row r="355" s="2" customFormat="1" ht="37.8" customHeight="1">
      <c r="A355" s="37"/>
      <c r="B355" s="163"/>
      <c r="C355" s="164" t="s">
        <v>484</v>
      </c>
      <c r="D355" s="164" t="s">
        <v>138</v>
      </c>
      <c r="E355" s="165" t="s">
        <v>485</v>
      </c>
      <c r="F355" s="166" t="s">
        <v>486</v>
      </c>
      <c r="G355" s="167" t="s">
        <v>159</v>
      </c>
      <c r="H355" s="168">
        <v>13.089</v>
      </c>
      <c r="I355" s="169"/>
      <c r="J355" s="170">
        <f>ROUND(I355*H355,2)</f>
        <v>0</v>
      </c>
      <c r="K355" s="166" t="s">
        <v>142</v>
      </c>
      <c r="L355" s="38"/>
      <c r="M355" s="171" t="s">
        <v>3</v>
      </c>
      <c r="N355" s="172" t="s">
        <v>43</v>
      </c>
      <c r="O355" s="71"/>
      <c r="P355" s="173">
        <f>O355*H355</f>
        <v>0</v>
      </c>
      <c r="Q355" s="173">
        <v>0</v>
      </c>
      <c r="R355" s="173">
        <f>Q355*H355</f>
        <v>0</v>
      </c>
      <c r="S355" s="173">
        <v>0</v>
      </c>
      <c r="T355" s="174">
        <f>S355*H355</f>
        <v>0</v>
      </c>
      <c r="U355" s="37"/>
      <c r="V355" s="37"/>
      <c r="W355" s="37"/>
      <c r="X355" s="37"/>
      <c r="Y355" s="37"/>
      <c r="Z355" s="37"/>
      <c r="AA355" s="37"/>
      <c r="AB355" s="37"/>
      <c r="AC355" s="37"/>
      <c r="AD355" s="37"/>
      <c r="AE355" s="37"/>
      <c r="AR355" s="175" t="s">
        <v>246</v>
      </c>
      <c r="AT355" s="175" t="s">
        <v>138</v>
      </c>
      <c r="AU355" s="175" t="s">
        <v>82</v>
      </c>
      <c r="AY355" s="18" t="s">
        <v>135</v>
      </c>
      <c r="BE355" s="176">
        <f>IF(N355="základní",J355,0)</f>
        <v>0</v>
      </c>
      <c r="BF355" s="176">
        <f>IF(N355="snížená",J355,0)</f>
        <v>0</v>
      </c>
      <c r="BG355" s="176">
        <f>IF(N355="zákl. přenesená",J355,0)</f>
        <v>0</v>
      </c>
      <c r="BH355" s="176">
        <f>IF(N355="sníž. přenesená",J355,0)</f>
        <v>0</v>
      </c>
      <c r="BI355" s="176">
        <f>IF(N355="nulová",J355,0)</f>
        <v>0</v>
      </c>
      <c r="BJ355" s="18" t="s">
        <v>80</v>
      </c>
      <c r="BK355" s="176">
        <f>ROUND(I355*H355,2)</f>
        <v>0</v>
      </c>
      <c r="BL355" s="18" t="s">
        <v>246</v>
      </c>
      <c r="BM355" s="175" t="s">
        <v>487</v>
      </c>
    </row>
    <row r="356" s="2" customFormat="1">
      <c r="A356" s="37"/>
      <c r="B356" s="38"/>
      <c r="C356" s="37"/>
      <c r="D356" s="177" t="s">
        <v>145</v>
      </c>
      <c r="E356" s="37"/>
      <c r="F356" s="178" t="s">
        <v>482</v>
      </c>
      <c r="G356" s="37"/>
      <c r="H356" s="37"/>
      <c r="I356" s="179"/>
      <c r="J356" s="37"/>
      <c r="K356" s="37"/>
      <c r="L356" s="38"/>
      <c r="M356" s="180"/>
      <c r="N356" s="181"/>
      <c r="O356" s="71"/>
      <c r="P356" s="71"/>
      <c r="Q356" s="71"/>
      <c r="R356" s="71"/>
      <c r="S356" s="71"/>
      <c r="T356" s="72"/>
      <c r="U356" s="37"/>
      <c r="V356" s="37"/>
      <c r="W356" s="37"/>
      <c r="X356" s="37"/>
      <c r="Y356" s="37"/>
      <c r="Z356" s="37"/>
      <c r="AA356" s="37"/>
      <c r="AB356" s="37"/>
      <c r="AC356" s="37"/>
      <c r="AD356" s="37"/>
      <c r="AE356" s="37"/>
      <c r="AT356" s="18" t="s">
        <v>145</v>
      </c>
      <c r="AU356" s="18" t="s">
        <v>82</v>
      </c>
    </row>
    <row r="357" s="13" customFormat="1">
      <c r="A357" s="13"/>
      <c r="B357" s="182"/>
      <c r="C357" s="13"/>
      <c r="D357" s="177" t="s">
        <v>147</v>
      </c>
      <c r="E357" s="183" t="s">
        <v>3</v>
      </c>
      <c r="F357" s="184" t="s">
        <v>483</v>
      </c>
      <c r="G357" s="13"/>
      <c r="H357" s="185">
        <v>13.089</v>
      </c>
      <c r="I357" s="186"/>
      <c r="J357" s="13"/>
      <c r="K357" s="13"/>
      <c r="L357" s="182"/>
      <c r="M357" s="187"/>
      <c r="N357" s="188"/>
      <c r="O357" s="188"/>
      <c r="P357" s="188"/>
      <c r="Q357" s="188"/>
      <c r="R357" s="188"/>
      <c r="S357" s="188"/>
      <c r="T357" s="189"/>
      <c r="U357" s="13"/>
      <c r="V357" s="13"/>
      <c r="W357" s="13"/>
      <c r="X357" s="13"/>
      <c r="Y357" s="13"/>
      <c r="Z357" s="13"/>
      <c r="AA357" s="13"/>
      <c r="AB357" s="13"/>
      <c r="AC357" s="13"/>
      <c r="AD357" s="13"/>
      <c r="AE357" s="13"/>
      <c r="AT357" s="183" t="s">
        <v>147</v>
      </c>
      <c r="AU357" s="183" t="s">
        <v>82</v>
      </c>
      <c r="AV357" s="13" t="s">
        <v>82</v>
      </c>
      <c r="AW357" s="13" t="s">
        <v>34</v>
      </c>
      <c r="AX357" s="13" t="s">
        <v>80</v>
      </c>
      <c r="AY357" s="183" t="s">
        <v>135</v>
      </c>
    </row>
    <row r="358" s="2" customFormat="1" ht="49.05" customHeight="1">
      <c r="A358" s="37"/>
      <c r="B358" s="163"/>
      <c r="C358" s="164" t="s">
        <v>488</v>
      </c>
      <c r="D358" s="164" t="s">
        <v>138</v>
      </c>
      <c r="E358" s="165" t="s">
        <v>489</v>
      </c>
      <c r="F358" s="166" t="s">
        <v>490</v>
      </c>
      <c r="G358" s="167" t="s">
        <v>151</v>
      </c>
      <c r="H358" s="168">
        <v>0.078</v>
      </c>
      <c r="I358" s="169"/>
      <c r="J358" s="170">
        <f>ROUND(I358*H358,2)</f>
        <v>0</v>
      </c>
      <c r="K358" s="166" t="s">
        <v>142</v>
      </c>
      <c r="L358" s="38"/>
      <c r="M358" s="171" t="s">
        <v>3</v>
      </c>
      <c r="N358" s="172" t="s">
        <v>43</v>
      </c>
      <c r="O358" s="71"/>
      <c r="P358" s="173">
        <f>O358*H358</f>
        <v>0</v>
      </c>
      <c r="Q358" s="173">
        <v>0</v>
      </c>
      <c r="R358" s="173">
        <f>Q358*H358</f>
        <v>0</v>
      </c>
      <c r="S358" s="173">
        <v>0</v>
      </c>
      <c r="T358" s="174">
        <f>S358*H358</f>
        <v>0</v>
      </c>
      <c r="U358" s="37"/>
      <c r="V358" s="37"/>
      <c r="W358" s="37"/>
      <c r="X358" s="37"/>
      <c r="Y358" s="37"/>
      <c r="Z358" s="37"/>
      <c r="AA358" s="37"/>
      <c r="AB358" s="37"/>
      <c r="AC358" s="37"/>
      <c r="AD358" s="37"/>
      <c r="AE358" s="37"/>
      <c r="AR358" s="175" t="s">
        <v>246</v>
      </c>
      <c r="AT358" s="175" t="s">
        <v>138</v>
      </c>
      <c r="AU358" s="175" t="s">
        <v>82</v>
      </c>
      <c r="AY358" s="18" t="s">
        <v>135</v>
      </c>
      <c r="BE358" s="176">
        <f>IF(N358="základní",J358,0)</f>
        <v>0</v>
      </c>
      <c r="BF358" s="176">
        <f>IF(N358="snížená",J358,0)</f>
        <v>0</v>
      </c>
      <c r="BG358" s="176">
        <f>IF(N358="zákl. přenesená",J358,0)</f>
        <v>0</v>
      </c>
      <c r="BH358" s="176">
        <f>IF(N358="sníž. přenesená",J358,0)</f>
        <v>0</v>
      </c>
      <c r="BI358" s="176">
        <f>IF(N358="nulová",J358,0)</f>
        <v>0</v>
      </c>
      <c r="BJ358" s="18" t="s">
        <v>80</v>
      </c>
      <c r="BK358" s="176">
        <f>ROUND(I358*H358,2)</f>
        <v>0</v>
      </c>
      <c r="BL358" s="18" t="s">
        <v>246</v>
      </c>
      <c r="BM358" s="175" t="s">
        <v>491</v>
      </c>
    </row>
    <row r="359" s="2" customFormat="1">
      <c r="A359" s="37"/>
      <c r="B359" s="38"/>
      <c r="C359" s="37"/>
      <c r="D359" s="177" t="s">
        <v>145</v>
      </c>
      <c r="E359" s="37"/>
      <c r="F359" s="178" t="s">
        <v>492</v>
      </c>
      <c r="G359" s="37"/>
      <c r="H359" s="37"/>
      <c r="I359" s="179"/>
      <c r="J359" s="37"/>
      <c r="K359" s="37"/>
      <c r="L359" s="38"/>
      <c r="M359" s="180"/>
      <c r="N359" s="181"/>
      <c r="O359" s="71"/>
      <c r="P359" s="71"/>
      <c r="Q359" s="71"/>
      <c r="R359" s="71"/>
      <c r="S359" s="71"/>
      <c r="T359" s="72"/>
      <c r="U359" s="37"/>
      <c r="V359" s="37"/>
      <c r="W359" s="37"/>
      <c r="X359" s="37"/>
      <c r="Y359" s="37"/>
      <c r="Z359" s="37"/>
      <c r="AA359" s="37"/>
      <c r="AB359" s="37"/>
      <c r="AC359" s="37"/>
      <c r="AD359" s="37"/>
      <c r="AE359" s="37"/>
      <c r="AT359" s="18" t="s">
        <v>145</v>
      </c>
      <c r="AU359" s="18" t="s">
        <v>82</v>
      </c>
    </row>
    <row r="360" s="2" customFormat="1" ht="49.05" customHeight="1">
      <c r="A360" s="37"/>
      <c r="B360" s="163"/>
      <c r="C360" s="164" t="s">
        <v>493</v>
      </c>
      <c r="D360" s="164" t="s">
        <v>138</v>
      </c>
      <c r="E360" s="165" t="s">
        <v>494</v>
      </c>
      <c r="F360" s="166" t="s">
        <v>495</v>
      </c>
      <c r="G360" s="167" t="s">
        <v>151</v>
      </c>
      <c r="H360" s="168">
        <v>0.078</v>
      </c>
      <c r="I360" s="169"/>
      <c r="J360" s="170">
        <f>ROUND(I360*H360,2)</f>
        <v>0</v>
      </c>
      <c r="K360" s="166" t="s">
        <v>142</v>
      </c>
      <c r="L360" s="38"/>
      <c r="M360" s="171" t="s">
        <v>3</v>
      </c>
      <c r="N360" s="172" t="s">
        <v>43</v>
      </c>
      <c r="O360" s="71"/>
      <c r="P360" s="173">
        <f>O360*H360</f>
        <v>0</v>
      </c>
      <c r="Q360" s="173">
        <v>0</v>
      </c>
      <c r="R360" s="173">
        <f>Q360*H360</f>
        <v>0</v>
      </c>
      <c r="S360" s="173">
        <v>0</v>
      </c>
      <c r="T360" s="174">
        <f>S360*H360</f>
        <v>0</v>
      </c>
      <c r="U360" s="37"/>
      <c r="V360" s="37"/>
      <c r="W360" s="37"/>
      <c r="X360" s="37"/>
      <c r="Y360" s="37"/>
      <c r="Z360" s="37"/>
      <c r="AA360" s="37"/>
      <c r="AB360" s="37"/>
      <c r="AC360" s="37"/>
      <c r="AD360" s="37"/>
      <c r="AE360" s="37"/>
      <c r="AR360" s="175" t="s">
        <v>246</v>
      </c>
      <c r="AT360" s="175" t="s">
        <v>138</v>
      </c>
      <c r="AU360" s="175" t="s">
        <v>82</v>
      </c>
      <c r="AY360" s="18" t="s">
        <v>135</v>
      </c>
      <c r="BE360" s="176">
        <f>IF(N360="základní",J360,0)</f>
        <v>0</v>
      </c>
      <c r="BF360" s="176">
        <f>IF(N360="snížená",J360,0)</f>
        <v>0</v>
      </c>
      <c r="BG360" s="176">
        <f>IF(N360="zákl. přenesená",J360,0)</f>
        <v>0</v>
      </c>
      <c r="BH360" s="176">
        <f>IF(N360="sníž. přenesená",J360,0)</f>
        <v>0</v>
      </c>
      <c r="BI360" s="176">
        <f>IF(N360="nulová",J360,0)</f>
        <v>0</v>
      </c>
      <c r="BJ360" s="18" t="s">
        <v>80</v>
      </c>
      <c r="BK360" s="176">
        <f>ROUND(I360*H360,2)</f>
        <v>0</v>
      </c>
      <c r="BL360" s="18" t="s">
        <v>246</v>
      </c>
      <c r="BM360" s="175" t="s">
        <v>496</v>
      </c>
    </row>
    <row r="361" s="2" customFormat="1">
      <c r="A361" s="37"/>
      <c r="B361" s="38"/>
      <c r="C361" s="37"/>
      <c r="D361" s="177" t="s">
        <v>145</v>
      </c>
      <c r="E361" s="37"/>
      <c r="F361" s="178" t="s">
        <v>492</v>
      </c>
      <c r="G361" s="37"/>
      <c r="H361" s="37"/>
      <c r="I361" s="179"/>
      <c r="J361" s="37"/>
      <c r="K361" s="37"/>
      <c r="L361" s="38"/>
      <c r="M361" s="180"/>
      <c r="N361" s="181"/>
      <c r="O361" s="71"/>
      <c r="P361" s="71"/>
      <c r="Q361" s="71"/>
      <c r="R361" s="71"/>
      <c r="S361" s="71"/>
      <c r="T361" s="72"/>
      <c r="U361" s="37"/>
      <c r="V361" s="37"/>
      <c r="W361" s="37"/>
      <c r="X361" s="37"/>
      <c r="Y361" s="37"/>
      <c r="Z361" s="37"/>
      <c r="AA361" s="37"/>
      <c r="AB361" s="37"/>
      <c r="AC361" s="37"/>
      <c r="AD361" s="37"/>
      <c r="AE361" s="37"/>
      <c r="AT361" s="18" t="s">
        <v>145</v>
      </c>
      <c r="AU361" s="18" t="s">
        <v>82</v>
      </c>
    </row>
    <row r="362" s="12" customFormat="1" ht="22.8" customHeight="1">
      <c r="A362" s="12"/>
      <c r="B362" s="150"/>
      <c r="C362" s="12"/>
      <c r="D362" s="151" t="s">
        <v>71</v>
      </c>
      <c r="E362" s="161" t="s">
        <v>497</v>
      </c>
      <c r="F362" s="161" t="s">
        <v>498</v>
      </c>
      <c r="G362" s="12"/>
      <c r="H362" s="12"/>
      <c r="I362" s="153"/>
      <c r="J362" s="162">
        <f>BK362</f>
        <v>0</v>
      </c>
      <c r="K362" s="12"/>
      <c r="L362" s="150"/>
      <c r="M362" s="155"/>
      <c r="N362" s="156"/>
      <c r="O362" s="156"/>
      <c r="P362" s="157">
        <f>SUM(P363:P375)</f>
        <v>0</v>
      </c>
      <c r="Q362" s="156"/>
      <c r="R362" s="157">
        <f>SUM(R363:R375)</f>
        <v>0.025049599999999998</v>
      </c>
      <c r="S362" s="156"/>
      <c r="T362" s="158">
        <f>SUM(T363:T375)</f>
        <v>0</v>
      </c>
      <c r="U362" s="12"/>
      <c r="V362" s="12"/>
      <c r="W362" s="12"/>
      <c r="X362" s="12"/>
      <c r="Y362" s="12"/>
      <c r="Z362" s="12"/>
      <c r="AA362" s="12"/>
      <c r="AB362" s="12"/>
      <c r="AC362" s="12"/>
      <c r="AD362" s="12"/>
      <c r="AE362" s="12"/>
      <c r="AR362" s="151" t="s">
        <v>82</v>
      </c>
      <c r="AT362" s="159" t="s">
        <v>71</v>
      </c>
      <c r="AU362" s="159" t="s">
        <v>80</v>
      </c>
      <c r="AY362" s="151" t="s">
        <v>135</v>
      </c>
      <c r="BK362" s="160">
        <f>SUM(BK363:BK375)</f>
        <v>0</v>
      </c>
    </row>
    <row r="363" s="2" customFormat="1" ht="37.8" customHeight="1">
      <c r="A363" s="37"/>
      <c r="B363" s="163"/>
      <c r="C363" s="164" t="s">
        <v>499</v>
      </c>
      <c r="D363" s="164" t="s">
        <v>138</v>
      </c>
      <c r="E363" s="165" t="s">
        <v>500</v>
      </c>
      <c r="F363" s="166" t="s">
        <v>501</v>
      </c>
      <c r="G363" s="167" t="s">
        <v>159</v>
      </c>
      <c r="H363" s="168">
        <v>7.5999999999999996</v>
      </c>
      <c r="I363" s="169"/>
      <c r="J363" s="170">
        <f>ROUND(I363*H363,2)</f>
        <v>0</v>
      </c>
      <c r="K363" s="166" t="s">
        <v>142</v>
      </c>
      <c r="L363" s="38"/>
      <c r="M363" s="171" t="s">
        <v>3</v>
      </c>
      <c r="N363" s="172" t="s">
        <v>43</v>
      </c>
      <c r="O363" s="71"/>
      <c r="P363" s="173">
        <f>O363*H363</f>
        <v>0</v>
      </c>
      <c r="Q363" s="173">
        <v>0</v>
      </c>
      <c r="R363" s="173">
        <f>Q363*H363</f>
        <v>0</v>
      </c>
      <c r="S363" s="173">
        <v>0</v>
      </c>
      <c r="T363" s="174">
        <f>S363*H363</f>
        <v>0</v>
      </c>
      <c r="U363" s="37"/>
      <c r="V363" s="37"/>
      <c r="W363" s="37"/>
      <c r="X363" s="37"/>
      <c r="Y363" s="37"/>
      <c r="Z363" s="37"/>
      <c r="AA363" s="37"/>
      <c r="AB363" s="37"/>
      <c r="AC363" s="37"/>
      <c r="AD363" s="37"/>
      <c r="AE363" s="37"/>
      <c r="AR363" s="175" t="s">
        <v>246</v>
      </c>
      <c r="AT363" s="175" t="s">
        <v>138</v>
      </c>
      <c r="AU363" s="175" t="s">
        <v>82</v>
      </c>
      <c r="AY363" s="18" t="s">
        <v>135</v>
      </c>
      <c r="BE363" s="176">
        <f>IF(N363="základní",J363,0)</f>
        <v>0</v>
      </c>
      <c r="BF363" s="176">
        <f>IF(N363="snížená",J363,0)</f>
        <v>0</v>
      </c>
      <c r="BG363" s="176">
        <f>IF(N363="zákl. přenesená",J363,0)</f>
        <v>0</v>
      </c>
      <c r="BH363" s="176">
        <f>IF(N363="sníž. přenesená",J363,0)</f>
        <v>0</v>
      </c>
      <c r="BI363" s="176">
        <f>IF(N363="nulová",J363,0)</f>
        <v>0</v>
      </c>
      <c r="BJ363" s="18" t="s">
        <v>80</v>
      </c>
      <c r="BK363" s="176">
        <f>ROUND(I363*H363,2)</f>
        <v>0</v>
      </c>
      <c r="BL363" s="18" t="s">
        <v>246</v>
      </c>
      <c r="BM363" s="175" t="s">
        <v>502</v>
      </c>
    </row>
    <row r="364" s="2" customFormat="1">
      <c r="A364" s="37"/>
      <c r="B364" s="38"/>
      <c r="C364" s="37"/>
      <c r="D364" s="177" t="s">
        <v>145</v>
      </c>
      <c r="E364" s="37"/>
      <c r="F364" s="178" t="s">
        <v>503</v>
      </c>
      <c r="G364" s="37"/>
      <c r="H364" s="37"/>
      <c r="I364" s="179"/>
      <c r="J364" s="37"/>
      <c r="K364" s="37"/>
      <c r="L364" s="38"/>
      <c r="M364" s="180"/>
      <c r="N364" s="181"/>
      <c r="O364" s="71"/>
      <c r="P364" s="71"/>
      <c r="Q364" s="71"/>
      <c r="R364" s="71"/>
      <c r="S364" s="71"/>
      <c r="T364" s="72"/>
      <c r="U364" s="37"/>
      <c r="V364" s="37"/>
      <c r="W364" s="37"/>
      <c r="X364" s="37"/>
      <c r="Y364" s="37"/>
      <c r="Z364" s="37"/>
      <c r="AA364" s="37"/>
      <c r="AB364" s="37"/>
      <c r="AC364" s="37"/>
      <c r="AD364" s="37"/>
      <c r="AE364" s="37"/>
      <c r="AT364" s="18" t="s">
        <v>145</v>
      </c>
      <c r="AU364" s="18" t="s">
        <v>82</v>
      </c>
    </row>
    <row r="365" s="13" customFormat="1">
      <c r="A365" s="13"/>
      <c r="B365" s="182"/>
      <c r="C365" s="13"/>
      <c r="D365" s="177" t="s">
        <v>147</v>
      </c>
      <c r="E365" s="183" t="s">
        <v>3</v>
      </c>
      <c r="F365" s="184" t="s">
        <v>438</v>
      </c>
      <c r="G365" s="13"/>
      <c r="H365" s="185">
        <v>7.5999999999999996</v>
      </c>
      <c r="I365" s="186"/>
      <c r="J365" s="13"/>
      <c r="K365" s="13"/>
      <c r="L365" s="182"/>
      <c r="M365" s="187"/>
      <c r="N365" s="188"/>
      <c r="O365" s="188"/>
      <c r="P365" s="188"/>
      <c r="Q365" s="188"/>
      <c r="R365" s="188"/>
      <c r="S365" s="188"/>
      <c r="T365" s="189"/>
      <c r="U365" s="13"/>
      <c r="V365" s="13"/>
      <c r="W365" s="13"/>
      <c r="X365" s="13"/>
      <c r="Y365" s="13"/>
      <c r="Z365" s="13"/>
      <c r="AA365" s="13"/>
      <c r="AB365" s="13"/>
      <c r="AC365" s="13"/>
      <c r="AD365" s="13"/>
      <c r="AE365" s="13"/>
      <c r="AT365" s="183" t="s">
        <v>147</v>
      </c>
      <c r="AU365" s="183" t="s">
        <v>82</v>
      </c>
      <c r="AV365" s="13" t="s">
        <v>82</v>
      </c>
      <c r="AW365" s="13" t="s">
        <v>34</v>
      </c>
      <c r="AX365" s="13" t="s">
        <v>80</v>
      </c>
      <c r="AY365" s="183" t="s">
        <v>135</v>
      </c>
    </row>
    <row r="366" s="2" customFormat="1" ht="24.15" customHeight="1">
      <c r="A366" s="37"/>
      <c r="B366" s="163"/>
      <c r="C366" s="198" t="s">
        <v>504</v>
      </c>
      <c r="D366" s="198" t="s">
        <v>290</v>
      </c>
      <c r="E366" s="199" t="s">
        <v>505</v>
      </c>
      <c r="F366" s="200" t="s">
        <v>506</v>
      </c>
      <c r="G366" s="201" t="s">
        <v>159</v>
      </c>
      <c r="H366" s="202">
        <v>15.504</v>
      </c>
      <c r="I366" s="203"/>
      <c r="J366" s="204">
        <f>ROUND(I366*H366,2)</f>
        <v>0</v>
      </c>
      <c r="K366" s="200" t="s">
        <v>142</v>
      </c>
      <c r="L366" s="205"/>
      <c r="M366" s="206" t="s">
        <v>3</v>
      </c>
      <c r="N366" s="207" t="s">
        <v>43</v>
      </c>
      <c r="O366" s="71"/>
      <c r="P366" s="173">
        <f>O366*H366</f>
        <v>0</v>
      </c>
      <c r="Q366" s="173">
        <v>0.0014</v>
      </c>
      <c r="R366" s="173">
        <f>Q366*H366</f>
        <v>0.021705599999999999</v>
      </c>
      <c r="S366" s="173">
        <v>0</v>
      </c>
      <c r="T366" s="174">
        <f>S366*H366</f>
        <v>0</v>
      </c>
      <c r="U366" s="37"/>
      <c r="V366" s="37"/>
      <c r="W366" s="37"/>
      <c r="X366" s="37"/>
      <c r="Y366" s="37"/>
      <c r="Z366" s="37"/>
      <c r="AA366" s="37"/>
      <c r="AB366" s="37"/>
      <c r="AC366" s="37"/>
      <c r="AD366" s="37"/>
      <c r="AE366" s="37"/>
      <c r="AR366" s="175" t="s">
        <v>333</v>
      </c>
      <c r="AT366" s="175" t="s">
        <v>290</v>
      </c>
      <c r="AU366" s="175" t="s">
        <v>82</v>
      </c>
      <c r="AY366" s="18" t="s">
        <v>135</v>
      </c>
      <c r="BE366" s="176">
        <f>IF(N366="základní",J366,0)</f>
        <v>0</v>
      </c>
      <c r="BF366" s="176">
        <f>IF(N366="snížená",J366,0)</f>
        <v>0</v>
      </c>
      <c r="BG366" s="176">
        <f>IF(N366="zákl. přenesená",J366,0)</f>
        <v>0</v>
      </c>
      <c r="BH366" s="176">
        <f>IF(N366="sníž. přenesená",J366,0)</f>
        <v>0</v>
      </c>
      <c r="BI366" s="176">
        <f>IF(N366="nulová",J366,0)</f>
        <v>0</v>
      </c>
      <c r="BJ366" s="18" t="s">
        <v>80</v>
      </c>
      <c r="BK366" s="176">
        <f>ROUND(I366*H366,2)</f>
        <v>0</v>
      </c>
      <c r="BL366" s="18" t="s">
        <v>246</v>
      </c>
      <c r="BM366" s="175" t="s">
        <v>507</v>
      </c>
    </row>
    <row r="367" s="13" customFormat="1">
      <c r="A367" s="13"/>
      <c r="B367" s="182"/>
      <c r="C367" s="13"/>
      <c r="D367" s="177" t="s">
        <v>147</v>
      </c>
      <c r="E367" s="13"/>
      <c r="F367" s="184" t="s">
        <v>508</v>
      </c>
      <c r="G367" s="13"/>
      <c r="H367" s="185">
        <v>15.504</v>
      </c>
      <c r="I367" s="186"/>
      <c r="J367" s="13"/>
      <c r="K367" s="13"/>
      <c r="L367" s="182"/>
      <c r="M367" s="187"/>
      <c r="N367" s="188"/>
      <c r="O367" s="188"/>
      <c r="P367" s="188"/>
      <c r="Q367" s="188"/>
      <c r="R367" s="188"/>
      <c r="S367" s="188"/>
      <c r="T367" s="189"/>
      <c r="U367" s="13"/>
      <c r="V367" s="13"/>
      <c r="W367" s="13"/>
      <c r="X367" s="13"/>
      <c r="Y367" s="13"/>
      <c r="Z367" s="13"/>
      <c r="AA367" s="13"/>
      <c r="AB367" s="13"/>
      <c r="AC367" s="13"/>
      <c r="AD367" s="13"/>
      <c r="AE367" s="13"/>
      <c r="AT367" s="183" t="s">
        <v>147</v>
      </c>
      <c r="AU367" s="183" t="s">
        <v>82</v>
      </c>
      <c r="AV367" s="13" t="s">
        <v>82</v>
      </c>
      <c r="AW367" s="13" t="s">
        <v>4</v>
      </c>
      <c r="AX367" s="13" t="s">
        <v>80</v>
      </c>
      <c r="AY367" s="183" t="s">
        <v>135</v>
      </c>
    </row>
    <row r="368" s="2" customFormat="1" ht="37.8" customHeight="1">
      <c r="A368" s="37"/>
      <c r="B368" s="163"/>
      <c r="C368" s="164" t="s">
        <v>509</v>
      </c>
      <c r="D368" s="164" t="s">
        <v>138</v>
      </c>
      <c r="E368" s="165" t="s">
        <v>510</v>
      </c>
      <c r="F368" s="166" t="s">
        <v>511</v>
      </c>
      <c r="G368" s="167" t="s">
        <v>159</v>
      </c>
      <c r="H368" s="168">
        <v>7.5999999999999996</v>
      </c>
      <c r="I368" s="169"/>
      <c r="J368" s="170">
        <f>ROUND(I368*H368,2)</f>
        <v>0</v>
      </c>
      <c r="K368" s="166" t="s">
        <v>142</v>
      </c>
      <c r="L368" s="38"/>
      <c r="M368" s="171" t="s">
        <v>3</v>
      </c>
      <c r="N368" s="172" t="s">
        <v>43</v>
      </c>
      <c r="O368" s="71"/>
      <c r="P368" s="173">
        <f>O368*H368</f>
        <v>0</v>
      </c>
      <c r="Q368" s="173">
        <v>0</v>
      </c>
      <c r="R368" s="173">
        <f>Q368*H368</f>
        <v>0</v>
      </c>
      <c r="S368" s="173">
        <v>0</v>
      </c>
      <c r="T368" s="174">
        <f>S368*H368</f>
        <v>0</v>
      </c>
      <c r="U368" s="37"/>
      <c r="V368" s="37"/>
      <c r="W368" s="37"/>
      <c r="X368" s="37"/>
      <c r="Y368" s="37"/>
      <c r="Z368" s="37"/>
      <c r="AA368" s="37"/>
      <c r="AB368" s="37"/>
      <c r="AC368" s="37"/>
      <c r="AD368" s="37"/>
      <c r="AE368" s="37"/>
      <c r="AR368" s="175" t="s">
        <v>246</v>
      </c>
      <c r="AT368" s="175" t="s">
        <v>138</v>
      </c>
      <c r="AU368" s="175" t="s">
        <v>82</v>
      </c>
      <c r="AY368" s="18" t="s">
        <v>135</v>
      </c>
      <c r="BE368" s="176">
        <f>IF(N368="základní",J368,0)</f>
        <v>0</v>
      </c>
      <c r="BF368" s="176">
        <f>IF(N368="snížená",J368,0)</f>
        <v>0</v>
      </c>
      <c r="BG368" s="176">
        <f>IF(N368="zákl. přenesená",J368,0)</f>
        <v>0</v>
      </c>
      <c r="BH368" s="176">
        <f>IF(N368="sníž. přenesená",J368,0)</f>
        <v>0</v>
      </c>
      <c r="BI368" s="176">
        <f>IF(N368="nulová",J368,0)</f>
        <v>0</v>
      </c>
      <c r="BJ368" s="18" t="s">
        <v>80</v>
      </c>
      <c r="BK368" s="176">
        <f>ROUND(I368*H368,2)</f>
        <v>0</v>
      </c>
      <c r="BL368" s="18" t="s">
        <v>246</v>
      </c>
      <c r="BM368" s="175" t="s">
        <v>512</v>
      </c>
    </row>
    <row r="369" s="13" customFormat="1">
      <c r="A369" s="13"/>
      <c r="B369" s="182"/>
      <c r="C369" s="13"/>
      <c r="D369" s="177" t="s">
        <v>147</v>
      </c>
      <c r="E369" s="183" t="s">
        <v>3</v>
      </c>
      <c r="F369" s="184" t="s">
        <v>438</v>
      </c>
      <c r="G369" s="13"/>
      <c r="H369" s="185">
        <v>7.5999999999999996</v>
      </c>
      <c r="I369" s="186"/>
      <c r="J369" s="13"/>
      <c r="K369" s="13"/>
      <c r="L369" s="182"/>
      <c r="M369" s="187"/>
      <c r="N369" s="188"/>
      <c r="O369" s="188"/>
      <c r="P369" s="188"/>
      <c r="Q369" s="188"/>
      <c r="R369" s="188"/>
      <c r="S369" s="188"/>
      <c r="T369" s="189"/>
      <c r="U369" s="13"/>
      <c r="V369" s="13"/>
      <c r="W369" s="13"/>
      <c r="X369" s="13"/>
      <c r="Y369" s="13"/>
      <c r="Z369" s="13"/>
      <c r="AA369" s="13"/>
      <c r="AB369" s="13"/>
      <c r="AC369" s="13"/>
      <c r="AD369" s="13"/>
      <c r="AE369" s="13"/>
      <c r="AT369" s="183" t="s">
        <v>147</v>
      </c>
      <c r="AU369" s="183" t="s">
        <v>82</v>
      </c>
      <c r="AV369" s="13" t="s">
        <v>82</v>
      </c>
      <c r="AW369" s="13" t="s">
        <v>34</v>
      </c>
      <c r="AX369" s="13" t="s">
        <v>80</v>
      </c>
      <c r="AY369" s="183" t="s">
        <v>135</v>
      </c>
    </row>
    <row r="370" s="2" customFormat="1" ht="14.4" customHeight="1">
      <c r="A370" s="37"/>
      <c r="B370" s="163"/>
      <c r="C370" s="198" t="s">
        <v>513</v>
      </c>
      <c r="D370" s="198" t="s">
        <v>290</v>
      </c>
      <c r="E370" s="199" t="s">
        <v>514</v>
      </c>
      <c r="F370" s="200" t="s">
        <v>515</v>
      </c>
      <c r="G370" s="201" t="s">
        <v>159</v>
      </c>
      <c r="H370" s="202">
        <v>8.3599999999999994</v>
      </c>
      <c r="I370" s="203"/>
      <c r="J370" s="204">
        <f>ROUND(I370*H370,2)</f>
        <v>0</v>
      </c>
      <c r="K370" s="200" t="s">
        <v>142</v>
      </c>
      <c r="L370" s="205"/>
      <c r="M370" s="206" t="s">
        <v>3</v>
      </c>
      <c r="N370" s="207" t="s">
        <v>43</v>
      </c>
      <c r="O370" s="71"/>
      <c r="P370" s="173">
        <f>O370*H370</f>
        <v>0</v>
      </c>
      <c r="Q370" s="173">
        <v>0.00040000000000000002</v>
      </c>
      <c r="R370" s="173">
        <f>Q370*H370</f>
        <v>0.0033439999999999998</v>
      </c>
      <c r="S370" s="173">
        <v>0</v>
      </c>
      <c r="T370" s="174">
        <f>S370*H370</f>
        <v>0</v>
      </c>
      <c r="U370" s="37"/>
      <c r="V370" s="37"/>
      <c r="W370" s="37"/>
      <c r="X370" s="37"/>
      <c r="Y370" s="37"/>
      <c r="Z370" s="37"/>
      <c r="AA370" s="37"/>
      <c r="AB370" s="37"/>
      <c r="AC370" s="37"/>
      <c r="AD370" s="37"/>
      <c r="AE370" s="37"/>
      <c r="AR370" s="175" t="s">
        <v>333</v>
      </c>
      <c r="AT370" s="175" t="s">
        <v>290</v>
      </c>
      <c r="AU370" s="175" t="s">
        <v>82</v>
      </c>
      <c r="AY370" s="18" t="s">
        <v>135</v>
      </c>
      <c r="BE370" s="176">
        <f>IF(N370="základní",J370,0)</f>
        <v>0</v>
      </c>
      <c r="BF370" s="176">
        <f>IF(N370="snížená",J370,0)</f>
        <v>0</v>
      </c>
      <c r="BG370" s="176">
        <f>IF(N370="zákl. přenesená",J370,0)</f>
        <v>0</v>
      </c>
      <c r="BH370" s="176">
        <f>IF(N370="sníž. přenesená",J370,0)</f>
        <v>0</v>
      </c>
      <c r="BI370" s="176">
        <f>IF(N370="nulová",J370,0)</f>
        <v>0</v>
      </c>
      <c r="BJ370" s="18" t="s">
        <v>80</v>
      </c>
      <c r="BK370" s="176">
        <f>ROUND(I370*H370,2)</f>
        <v>0</v>
      </c>
      <c r="BL370" s="18" t="s">
        <v>246</v>
      </c>
      <c r="BM370" s="175" t="s">
        <v>516</v>
      </c>
    </row>
    <row r="371" s="13" customFormat="1">
      <c r="A371" s="13"/>
      <c r="B371" s="182"/>
      <c r="C371" s="13"/>
      <c r="D371" s="177" t="s">
        <v>147</v>
      </c>
      <c r="E371" s="13"/>
      <c r="F371" s="184" t="s">
        <v>517</v>
      </c>
      <c r="G371" s="13"/>
      <c r="H371" s="185">
        <v>8.3599999999999994</v>
      </c>
      <c r="I371" s="186"/>
      <c r="J371" s="13"/>
      <c r="K371" s="13"/>
      <c r="L371" s="182"/>
      <c r="M371" s="187"/>
      <c r="N371" s="188"/>
      <c r="O371" s="188"/>
      <c r="P371" s="188"/>
      <c r="Q371" s="188"/>
      <c r="R371" s="188"/>
      <c r="S371" s="188"/>
      <c r="T371" s="189"/>
      <c r="U371" s="13"/>
      <c r="V371" s="13"/>
      <c r="W371" s="13"/>
      <c r="X371" s="13"/>
      <c r="Y371" s="13"/>
      <c r="Z371" s="13"/>
      <c r="AA371" s="13"/>
      <c r="AB371" s="13"/>
      <c r="AC371" s="13"/>
      <c r="AD371" s="13"/>
      <c r="AE371" s="13"/>
      <c r="AT371" s="183" t="s">
        <v>147</v>
      </c>
      <c r="AU371" s="183" t="s">
        <v>82</v>
      </c>
      <c r="AV371" s="13" t="s">
        <v>82</v>
      </c>
      <c r="AW371" s="13" t="s">
        <v>4</v>
      </c>
      <c r="AX371" s="13" t="s">
        <v>80</v>
      </c>
      <c r="AY371" s="183" t="s">
        <v>135</v>
      </c>
    </row>
    <row r="372" s="2" customFormat="1" ht="37.8" customHeight="1">
      <c r="A372" s="37"/>
      <c r="B372" s="163"/>
      <c r="C372" s="164" t="s">
        <v>518</v>
      </c>
      <c r="D372" s="164" t="s">
        <v>138</v>
      </c>
      <c r="E372" s="165" t="s">
        <v>519</v>
      </c>
      <c r="F372" s="166" t="s">
        <v>520</v>
      </c>
      <c r="G372" s="167" t="s">
        <v>151</v>
      </c>
      <c r="H372" s="168">
        <v>0.025000000000000001</v>
      </c>
      <c r="I372" s="169"/>
      <c r="J372" s="170">
        <f>ROUND(I372*H372,2)</f>
        <v>0</v>
      </c>
      <c r="K372" s="166" t="s">
        <v>142</v>
      </c>
      <c r="L372" s="38"/>
      <c r="M372" s="171" t="s">
        <v>3</v>
      </c>
      <c r="N372" s="172" t="s">
        <v>43</v>
      </c>
      <c r="O372" s="71"/>
      <c r="P372" s="173">
        <f>O372*H372</f>
        <v>0</v>
      </c>
      <c r="Q372" s="173">
        <v>0</v>
      </c>
      <c r="R372" s="173">
        <f>Q372*H372</f>
        <v>0</v>
      </c>
      <c r="S372" s="173">
        <v>0</v>
      </c>
      <c r="T372" s="174">
        <f>S372*H372</f>
        <v>0</v>
      </c>
      <c r="U372" s="37"/>
      <c r="V372" s="37"/>
      <c r="W372" s="37"/>
      <c r="X372" s="37"/>
      <c r="Y372" s="37"/>
      <c r="Z372" s="37"/>
      <c r="AA372" s="37"/>
      <c r="AB372" s="37"/>
      <c r="AC372" s="37"/>
      <c r="AD372" s="37"/>
      <c r="AE372" s="37"/>
      <c r="AR372" s="175" t="s">
        <v>246</v>
      </c>
      <c r="AT372" s="175" t="s">
        <v>138</v>
      </c>
      <c r="AU372" s="175" t="s">
        <v>82</v>
      </c>
      <c r="AY372" s="18" t="s">
        <v>135</v>
      </c>
      <c r="BE372" s="176">
        <f>IF(N372="základní",J372,0)</f>
        <v>0</v>
      </c>
      <c r="BF372" s="176">
        <f>IF(N372="snížená",J372,0)</f>
        <v>0</v>
      </c>
      <c r="BG372" s="176">
        <f>IF(N372="zákl. přenesená",J372,0)</f>
        <v>0</v>
      </c>
      <c r="BH372" s="176">
        <f>IF(N372="sníž. přenesená",J372,0)</f>
        <v>0</v>
      </c>
      <c r="BI372" s="176">
        <f>IF(N372="nulová",J372,0)</f>
        <v>0</v>
      </c>
      <c r="BJ372" s="18" t="s">
        <v>80</v>
      </c>
      <c r="BK372" s="176">
        <f>ROUND(I372*H372,2)</f>
        <v>0</v>
      </c>
      <c r="BL372" s="18" t="s">
        <v>246</v>
      </c>
      <c r="BM372" s="175" t="s">
        <v>521</v>
      </c>
    </row>
    <row r="373" s="2" customFormat="1">
      <c r="A373" s="37"/>
      <c r="B373" s="38"/>
      <c r="C373" s="37"/>
      <c r="D373" s="177" t="s">
        <v>145</v>
      </c>
      <c r="E373" s="37"/>
      <c r="F373" s="178" t="s">
        <v>522</v>
      </c>
      <c r="G373" s="37"/>
      <c r="H373" s="37"/>
      <c r="I373" s="179"/>
      <c r="J373" s="37"/>
      <c r="K373" s="37"/>
      <c r="L373" s="38"/>
      <c r="M373" s="180"/>
      <c r="N373" s="181"/>
      <c r="O373" s="71"/>
      <c r="P373" s="71"/>
      <c r="Q373" s="71"/>
      <c r="R373" s="71"/>
      <c r="S373" s="71"/>
      <c r="T373" s="72"/>
      <c r="U373" s="37"/>
      <c r="V373" s="37"/>
      <c r="W373" s="37"/>
      <c r="X373" s="37"/>
      <c r="Y373" s="37"/>
      <c r="Z373" s="37"/>
      <c r="AA373" s="37"/>
      <c r="AB373" s="37"/>
      <c r="AC373" s="37"/>
      <c r="AD373" s="37"/>
      <c r="AE373" s="37"/>
      <c r="AT373" s="18" t="s">
        <v>145</v>
      </c>
      <c r="AU373" s="18" t="s">
        <v>82</v>
      </c>
    </row>
    <row r="374" s="2" customFormat="1" ht="49.05" customHeight="1">
      <c r="A374" s="37"/>
      <c r="B374" s="163"/>
      <c r="C374" s="164" t="s">
        <v>523</v>
      </c>
      <c r="D374" s="164" t="s">
        <v>138</v>
      </c>
      <c r="E374" s="165" t="s">
        <v>524</v>
      </c>
      <c r="F374" s="166" t="s">
        <v>525</v>
      </c>
      <c r="G374" s="167" t="s">
        <v>151</v>
      </c>
      <c r="H374" s="168">
        <v>0.025000000000000001</v>
      </c>
      <c r="I374" s="169"/>
      <c r="J374" s="170">
        <f>ROUND(I374*H374,2)</f>
        <v>0</v>
      </c>
      <c r="K374" s="166" t="s">
        <v>142</v>
      </c>
      <c r="L374" s="38"/>
      <c r="M374" s="171" t="s">
        <v>3</v>
      </c>
      <c r="N374" s="172" t="s">
        <v>43</v>
      </c>
      <c r="O374" s="71"/>
      <c r="P374" s="173">
        <f>O374*H374</f>
        <v>0</v>
      </c>
      <c r="Q374" s="173">
        <v>0</v>
      </c>
      <c r="R374" s="173">
        <f>Q374*H374</f>
        <v>0</v>
      </c>
      <c r="S374" s="173">
        <v>0</v>
      </c>
      <c r="T374" s="174">
        <f>S374*H374</f>
        <v>0</v>
      </c>
      <c r="U374" s="37"/>
      <c r="V374" s="37"/>
      <c r="W374" s="37"/>
      <c r="X374" s="37"/>
      <c r="Y374" s="37"/>
      <c r="Z374" s="37"/>
      <c r="AA374" s="37"/>
      <c r="AB374" s="37"/>
      <c r="AC374" s="37"/>
      <c r="AD374" s="37"/>
      <c r="AE374" s="37"/>
      <c r="AR374" s="175" t="s">
        <v>246</v>
      </c>
      <c r="AT374" s="175" t="s">
        <v>138</v>
      </c>
      <c r="AU374" s="175" t="s">
        <v>82</v>
      </c>
      <c r="AY374" s="18" t="s">
        <v>135</v>
      </c>
      <c r="BE374" s="176">
        <f>IF(N374="základní",J374,0)</f>
        <v>0</v>
      </c>
      <c r="BF374" s="176">
        <f>IF(N374="snížená",J374,0)</f>
        <v>0</v>
      </c>
      <c r="BG374" s="176">
        <f>IF(N374="zákl. přenesená",J374,0)</f>
        <v>0</v>
      </c>
      <c r="BH374" s="176">
        <f>IF(N374="sníž. přenesená",J374,0)</f>
        <v>0</v>
      </c>
      <c r="BI374" s="176">
        <f>IF(N374="nulová",J374,0)</f>
        <v>0</v>
      </c>
      <c r="BJ374" s="18" t="s">
        <v>80</v>
      </c>
      <c r="BK374" s="176">
        <f>ROUND(I374*H374,2)</f>
        <v>0</v>
      </c>
      <c r="BL374" s="18" t="s">
        <v>246</v>
      </c>
      <c r="BM374" s="175" t="s">
        <v>526</v>
      </c>
    </row>
    <row r="375" s="2" customFormat="1">
      <c r="A375" s="37"/>
      <c r="B375" s="38"/>
      <c r="C375" s="37"/>
      <c r="D375" s="177" t="s">
        <v>145</v>
      </c>
      <c r="E375" s="37"/>
      <c r="F375" s="178" t="s">
        <v>522</v>
      </c>
      <c r="G375" s="37"/>
      <c r="H375" s="37"/>
      <c r="I375" s="179"/>
      <c r="J375" s="37"/>
      <c r="K375" s="37"/>
      <c r="L375" s="38"/>
      <c r="M375" s="180"/>
      <c r="N375" s="181"/>
      <c r="O375" s="71"/>
      <c r="P375" s="71"/>
      <c r="Q375" s="71"/>
      <c r="R375" s="71"/>
      <c r="S375" s="71"/>
      <c r="T375" s="72"/>
      <c r="U375" s="37"/>
      <c r="V375" s="37"/>
      <c r="W375" s="37"/>
      <c r="X375" s="37"/>
      <c r="Y375" s="37"/>
      <c r="Z375" s="37"/>
      <c r="AA375" s="37"/>
      <c r="AB375" s="37"/>
      <c r="AC375" s="37"/>
      <c r="AD375" s="37"/>
      <c r="AE375" s="37"/>
      <c r="AT375" s="18" t="s">
        <v>145</v>
      </c>
      <c r="AU375" s="18" t="s">
        <v>82</v>
      </c>
    </row>
    <row r="376" s="12" customFormat="1" ht="22.8" customHeight="1">
      <c r="A376" s="12"/>
      <c r="B376" s="150"/>
      <c r="C376" s="12"/>
      <c r="D376" s="151" t="s">
        <v>71</v>
      </c>
      <c r="E376" s="161" t="s">
        <v>527</v>
      </c>
      <c r="F376" s="161" t="s">
        <v>528</v>
      </c>
      <c r="G376" s="12"/>
      <c r="H376" s="12"/>
      <c r="I376" s="153"/>
      <c r="J376" s="162">
        <f>BK376</f>
        <v>0</v>
      </c>
      <c r="K376" s="12"/>
      <c r="L376" s="150"/>
      <c r="M376" s="155"/>
      <c r="N376" s="156"/>
      <c r="O376" s="156"/>
      <c r="P376" s="157">
        <f>SUM(P377:P393)</f>
        <v>0</v>
      </c>
      <c r="Q376" s="156"/>
      <c r="R376" s="157">
        <f>SUM(R377:R393)</f>
        <v>0.044200000000000003</v>
      </c>
      <c r="S376" s="156"/>
      <c r="T376" s="158">
        <f>SUM(T377:T393)</f>
        <v>0</v>
      </c>
      <c r="U376" s="12"/>
      <c r="V376" s="12"/>
      <c r="W376" s="12"/>
      <c r="X376" s="12"/>
      <c r="Y376" s="12"/>
      <c r="Z376" s="12"/>
      <c r="AA376" s="12"/>
      <c r="AB376" s="12"/>
      <c r="AC376" s="12"/>
      <c r="AD376" s="12"/>
      <c r="AE376" s="12"/>
      <c r="AR376" s="151" t="s">
        <v>82</v>
      </c>
      <c r="AT376" s="159" t="s">
        <v>71</v>
      </c>
      <c r="AU376" s="159" t="s">
        <v>80</v>
      </c>
      <c r="AY376" s="151" t="s">
        <v>135</v>
      </c>
      <c r="BK376" s="160">
        <f>SUM(BK377:BK393)</f>
        <v>0</v>
      </c>
    </row>
    <row r="377" s="2" customFormat="1" ht="24.15" customHeight="1">
      <c r="A377" s="37"/>
      <c r="B377" s="163"/>
      <c r="C377" s="164" t="s">
        <v>529</v>
      </c>
      <c r="D377" s="164" t="s">
        <v>138</v>
      </c>
      <c r="E377" s="165" t="s">
        <v>530</v>
      </c>
      <c r="F377" s="166" t="s">
        <v>531</v>
      </c>
      <c r="G377" s="167" t="s">
        <v>532</v>
      </c>
      <c r="H377" s="168">
        <v>2</v>
      </c>
      <c r="I377" s="169"/>
      <c r="J377" s="170">
        <f>ROUND(I377*H377,2)</f>
        <v>0</v>
      </c>
      <c r="K377" s="166" t="s">
        <v>142</v>
      </c>
      <c r="L377" s="38"/>
      <c r="M377" s="171" t="s">
        <v>3</v>
      </c>
      <c r="N377" s="172" t="s">
        <v>43</v>
      </c>
      <c r="O377" s="71"/>
      <c r="P377" s="173">
        <f>O377*H377</f>
        <v>0</v>
      </c>
      <c r="Q377" s="173">
        <v>0.0011000000000000001</v>
      </c>
      <c r="R377" s="173">
        <f>Q377*H377</f>
        <v>0.0022000000000000001</v>
      </c>
      <c r="S377" s="173">
        <v>0</v>
      </c>
      <c r="T377" s="174">
        <f>S377*H377</f>
        <v>0</v>
      </c>
      <c r="U377" s="37"/>
      <c r="V377" s="37"/>
      <c r="W377" s="37"/>
      <c r="X377" s="37"/>
      <c r="Y377" s="37"/>
      <c r="Z377" s="37"/>
      <c r="AA377" s="37"/>
      <c r="AB377" s="37"/>
      <c r="AC377" s="37"/>
      <c r="AD377" s="37"/>
      <c r="AE377" s="37"/>
      <c r="AR377" s="175" t="s">
        <v>246</v>
      </c>
      <c r="AT377" s="175" t="s">
        <v>138</v>
      </c>
      <c r="AU377" s="175" t="s">
        <v>82</v>
      </c>
      <c r="AY377" s="18" t="s">
        <v>135</v>
      </c>
      <c r="BE377" s="176">
        <f>IF(N377="základní",J377,0)</f>
        <v>0</v>
      </c>
      <c r="BF377" s="176">
        <f>IF(N377="snížená",J377,0)</f>
        <v>0</v>
      </c>
      <c r="BG377" s="176">
        <f>IF(N377="zákl. přenesená",J377,0)</f>
        <v>0</v>
      </c>
      <c r="BH377" s="176">
        <f>IF(N377="sníž. přenesená",J377,0)</f>
        <v>0</v>
      </c>
      <c r="BI377" s="176">
        <f>IF(N377="nulová",J377,0)</f>
        <v>0</v>
      </c>
      <c r="BJ377" s="18" t="s">
        <v>80</v>
      </c>
      <c r="BK377" s="176">
        <f>ROUND(I377*H377,2)</f>
        <v>0</v>
      </c>
      <c r="BL377" s="18" t="s">
        <v>246</v>
      </c>
      <c r="BM377" s="175" t="s">
        <v>533</v>
      </c>
    </row>
    <row r="378" s="2" customFormat="1" ht="24.15" customHeight="1">
      <c r="A378" s="37"/>
      <c r="B378" s="163"/>
      <c r="C378" s="164" t="s">
        <v>534</v>
      </c>
      <c r="D378" s="164" t="s">
        <v>138</v>
      </c>
      <c r="E378" s="165" t="s">
        <v>535</v>
      </c>
      <c r="F378" s="166" t="s">
        <v>536</v>
      </c>
      <c r="G378" s="167" t="s">
        <v>532</v>
      </c>
      <c r="H378" s="168">
        <v>2</v>
      </c>
      <c r="I378" s="169"/>
      <c r="J378" s="170">
        <f>ROUND(I378*H378,2)</f>
        <v>0</v>
      </c>
      <c r="K378" s="166" t="s">
        <v>3</v>
      </c>
      <c r="L378" s="38"/>
      <c r="M378" s="171" t="s">
        <v>3</v>
      </c>
      <c r="N378" s="172" t="s">
        <v>43</v>
      </c>
      <c r="O378" s="71"/>
      <c r="P378" s="173">
        <f>O378*H378</f>
        <v>0</v>
      </c>
      <c r="Q378" s="173">
        <v>0.0030000000000000001</v>
      </c>
      <c r="R378" s="173">
        <f>Q378*H378</f>
        <v>0.0060000000000000001</v>
      </c>
      <c r="S378" s="173">
        <v>0</v>
      </c>
      <c r="T378" s="174">
        <f>S378*H378</f>
        <v>0</v>
      </c>
      <c r="U378" s="37"/>
      <c r="V378" s="37"/>
      <c r="W378" s="37"/>
      <c r="X378" s="37"/>
      <c r="Y378" s="37"/>
      <c r="Z378" s="37"/>
      <c r="AA378" s="37"/>
      <c r="AB378" s="37"/>
      <c r="AC378" s="37"/>
      <c r="AD378" s="37"/>
      <c r="AE378" s="37"/>
      <c r="AR378" s="175" t="s">
        <v>246</v>
      </c>
      <c r="AT378" s="175" t="s">
        <v>138</v>
      </c>
      <c r="AU378" s="175" t="s">
        <v>82</v>
      </c>
      <c r="AY378" s="18" t="s">
        <v>135</v>
      </c>
      <c r="BE378" s="176">
        <f>IF(N378="základní",J378,0)</f>
        <v>0</v>
      </c>
      <c r="BF378" s="176">
        <f>IF(N378="snížená",J378,0)</f>
        <v>0</v>
      </c>
      <c r="BG378" s="176">
        <f>IF(N378="zákl. přenesená",J378,0)</f>
        <v>0</v>
      </c>
      <c r="BH378" s="176">
        <f>IF(N378="sníž. přenesená",J378,0)</f>
        <v>0</v>
      </c>
      <c r="BI378" s="176">
        <f>IF(N378="nulová",J378,0)</f>
        <v>0</v>
      </c>
      <c r="BJ378" s="18" t="s">
        <v>80</v>
      </c>
      <c r="BK378" s="176">
        <f>ROUND(I378*H378,2)</f>
        <v>0</v>
      </c>
      <c r="BL378" s="18" t="s">
        <v>246</v>
      </c>
      <c r="BM378" s="175" t="s">
        <v>537</v>
      </c>
    </row>
    <row r="379" s="13" customFormat="1">
      <c r="A379" s="13"/>
      <c r="B379" s="182"/>
      <c r="C379" s="13"/>
      <c r="D379" s="177" t="s">
        <v>147</v>
      </c>
      <c r="E379" s="183" t="s">
        <v>3</v>
      </c>
      <c r="F379" s="184" t="s">
        <v>288</v>
      </c>
      <c r="G379" s="13"/>
      <c r="H379" s="185">
        <v>2</v>
      </c>
      <c r="I379" s="186"/>
      <c r="J379" s="13"/>
      <c r="K379" s="13"/>
      <c r="L379" s="182"/>
      <c r="M379" s="187"/>
      <c r="N379" s="188"/>
      <c r="O379" s="188"/>
      <c r="P379" s="188"/>
      <c r="Q379" s="188"/>
      <c r="R379" s="188"/>
      <c r="S379" s="188"/>
      <c r="T379" s="189"/>
      <c r="U379" s="13"/>
      <c r="V379" s="13"/>
      <c r="W379" s="13"/>
      <c r="X379" s="13"/>
      <c r="Y379" s="13"/>
      <c r="Z379" s="13"/>
      <c r="AA379" s="13"/>
      <c r="AB379" s="13"/>
      <c r="AC379" s="13"/>
      <c r="AD379" s="13"/>
      <c r="AE379" s="13"/>
      <c r="AT379" s="183" t="s">
        <v>147</v>
      </c>
      <c r="AU379" s="183" t="s">
        <v>82</v>
      </c>
      <c r="AV379" s="13" t="s">
        <v>82</v>
      </c>
      <c r="AW379" s="13" t="s">
        <v>34</v>
      </c>
      <c r="AX379" s="13" t="s">
        <v>80</v>
      </c>
      <c r="AY379" s="183" t="s">
        <v>135</v>
      </c>
    </row>
    <row r="380" s="2" customFormat="1" ht="24.15" customHeight="1">
      <c r="A380" s="37"/>
      <c r="B380" s="163"/>
      <c r="C380" s="164" t="s">
        <v>538</v>
      </c>
      <c r="D380" s="164" t="s">
        <v>138</v>
      </c>
      <c r="E380" s="165" t="s">
        <v>539</v>
      </c>
      <c r="F380" s="166" t="s">
        <v>540</v>
      </c>
      <c r="G380" s="167" t="s">
        <v>532</v>
      </c>
      <c r="H380" s="168">
        <v>2</v>
      </c>
      <c r="I380" s="169"/>
      <c r="J380" s="170">
        <f>ROUND(I380*H380,2)</f>
        <v>0</v>
      </c>
      <c r="K380" s="166" t="s">
        <v>3</v>
      </c>
      <c r="L380" s="38"/>
      <c r="M380" s="171" t="s">
        <v>3</v>
      </c>
      <c r="N380" s="172" t="s">
        <v>43</v>
      </c>
      <c r="O380" s="71"/>
      <c r="P380" s="173">
        <f>O380*H380</f>
        <v>0</v>
      </c>
      <c r="Q380" s="173">
        <v>0.0030000000000000001</v>
      </c>
      <c r="R380" s="173">
        <f>Q380*H380</f>
        <v>0.0060000000000000001</v>
      </c>
      <c r="S380" s="173">
        <v>0</v>
      </c>
      <c r="T380" s="174">
        <f>S380*H380</f>
        <v>0</v>
      </c>
      <c r="U380" s="37"/>
      <c r="V380" s="37"/>
      <c r="W380" s="37"/>
      <c r="X380" s="37"/>
      <c r="Y380" s="37"/>
      <c r="Z380" s="37"/>
      <c r="AA380" s="37"/>
      <c r="AB380" s="37"/>
      <c r="AC380" s="37"/>
      <c r="AD380" s="37"/>
      <c r="AE380" s="37"/>
      <c r="AR380" s="175" t="s">
        <v>246</v>
      </c>
      <c r="AT380" s="175" t="s">
        <v>138</v>
      </c>
      <c r="AU380" s="175" t="s">
        <v>82</v>
      </c>
      <c r="AY380" s="18" t="s">
        <v>135</v>
      </c>
      <c r="BE380" s="176">
        <f>IF(N380="základní",J380,0)</f>
        <v>0</v>
      </c>
      <c r="BF380" s="176">
        <f>IF(N380="snížená",J380,0)</f>
        <v>0</v>
      </c>
      <c r="BG380" s="176">
        <f>IF(N380="zákl. přenesená",J380,0)</f>
        <v>0</v>
      </c>
      <c r="BH380" s="176">
        <f>IF(N380="sníž. přenesená",J380,0)</f>
        <v>0</v>
      </c>
      <c r="BI380" s="176">
        <f>IF(N380="nulová",J380,0)</f>
        <v>0</v>
      </c>
      <c r="BJ380" s="18" t="s">
        <v>80</v>
      </c>
      <c r="BK380" s="176">
        <f>ROUND(I380*H380,2)</f>
        <v>0</v>
      </c>
      <c r="BL380" s="18" t="s">
        <v>246</v>
      </c>
      <c r="BM380" s="175" t="s">
        <v>541</v>
      </c>
    </row>
    <row r="381" s="13" customFormat="1">
      <c r="A381" s="13"/>
      <c r="B381" s="182"/>
      <c r="C381" s="13"/>
      <c r="D381" s="177" t="s">
        <v>147</v>
      </c>
      <c r="E381" s="183" t="s">
        <v>3</v>
      </c>
      <c r="F381" s="184" t="s">
        <v>288</v>
      </c>
      <c r="G381" s="13"/>
      <c r="H381" s="185">
        <v>2</v>
      </c>
      <c r="I381" s="186"/>
      <c r="J381" s="13"/>
      <c r="K381" s="13"/>
      <c r="L381" s="182"/>
      <c r="M381" s="187"/>
      <c r="N381" s="188"/>
      <c r="O381" s="188"/>
      <c r="P381" s="188"/>
      <c r="Q381" s="188"/>
      <c r="R381" s="188"/>
      <c r="S381" s="188"/>
      <c r="T381" s="189"/>
      <c r="U381" s="13"/>
      <c r="V381" s="13"/>
      <c r="W381" s="13"/>
      <c r="X381" s="13"/>
      <c r="Y381" s="13"/>
      <c r="Z381" s="13"/>
      <c r="AA381" s="13"/>
      <c r="AB381" s="13"/>
      <c r="AC381" s="13"/>
      <c r="AD381" s="13"/>
      <c r="AE381" s="13"/>
      <c r="AT381" s="183" t="s">
        <v>147</v>
      </c>
      <c r="AU381" s="183" t="s">
        <v>82</v>
      </c>
      <c r="AV381" s="13" t="s">
        <v>82</v>
      </c>
      <c r="AW381" s="13" t="s">
        <v>34</v>
      </c>
      <c r="AX381" s="13" t="s">
        <v>80</v>
      </c>
      <c r="AY381" s="183" t="s">
        <v>135</v>
      </c>
    </row>
    <row r="382" s="2" customFormat="1" ht="24.15" customHeight="1">
      <c r="A382" s="37"/>
      <c r="B382" s="163"/>
      <c r="C382" s="164" t="s">
        <v>542</v>
      </c>
      <c r="D382" s="164" t="s">
        <v>138</v>
      </c>
      <c r="E382" s="165" t="s">
        <v>543</v>
      </c>
      <c r="F382" s="166" t="s">
        <v>544</v>
      </c>
      <c r="G382" s="167" t="s">
        <v>532</v>
      </c>
      <c r="H382" s="168">
        <v>2</v>
      </c>
      <c r="I382" s="169"/>
      <c r="J382" s="170">
        <f>ROUND(I382*H382,2)</f>
        <v>0</v>
      </c>
      <c r="K382" s="166" t="s">
        <v>3</v>
      </c>
      <c r="L382" s="38"/>
      <c r="M382" s="171" t="s">
        <v>3</v>
      </c>
      <c r="N382" s="172" t="s">
        <v>43</v>
      </c>
      <c r="O382" s="71"/>
      <c r="P382" s="173">
        <f>O382*H382</f>
        <v>0</v>
      </c>
      <c r="Q382" s="173">
        <v>0.0030000000000000001</v>
      </c>
      <c r="R382" s="173">
        <f>Q382*H382</f>
        <v>0.0060000000000000001</v>
      </c>
      <c r="S382" s="173">
        <v>0</v>
      </c>
      <c r="T382" s="174">
        <f>S382*H382</f>
        <v>0</v>
      </c>
      <c r="U382" s="37"/>
      <c r="V382" s="37"/>
      <c r="W382" s="37"/>
      <c r="X382" s="37"/>
      <c r="Y382" s="37"/>
      <c r="Z382" s="37"/>
      <c r="AA382" s="37"/>
      <c r="AB382" s="37"/>
      <c r="AC382" s="37"/>
      <c r="AD382" s="37"/>
      <c r="AE382" s="37"/>
      <c r="AR382" s="175" t="s">
        <v>246</v>
      </c>
      <c r="AT382" s="175" t="s">
        <v>138</v>
      </c>
      <c r="AU382" s="175" t="s">
        <v>82</v>
      </c>
      <c r="AY382" s="18" t="s">
        <v>135</v>
      </c>
      <c r="BE382" s="176">
        <f>IF(N382="základní",J382,0)</f>
        <v>0</v>
      </c>
      <c r="BF382" s="176">
        <f>IF(N382="snížená",J382,0)</f>
        <v>0</v>
      </c>
      <c r="BG382" s="176">
        <f>IF(N382="zákl. přenesená",J382,0)</f>
        <v>0</v>
      </c>
      <c r="BH382" s="176">
        <f>IF(N382="sníž. přenesená",J382,0)</f>
        <v>0</v>
      </c>
      <c r="BI382" s="176">
        <f>IF(N382="nulová",J382,0)</f>
        <v>0</v>
      </c>
      <c r="BJ382" s="18" t="s">
        <v>80</v>
      </c>
      <c r="BK382" s="176">
        <f>ROUND(I382*H382,2)</f>
        <v>0</v>
      </c>
      <c r="BL382" s="18" t="s">
        <v>246</v>
      </c>
      <c r="BM382" s="175" t="s">
        <v>545</v>
      </c>
    </row>
    <row r="383" s="13" customFormat="1">
      <c r="A383" s="13"/>
      <c r="B383" s="182"/>
      <c r="C383" s="13"/>
      <c r="D383" s="177" t="s">
        <v>147</v>
      </c>
      <c r="E383" s="183" t="s">
        <v>3</v>
      </c>
      <c r="F383" s="184" t="s">
        <v>288</v>
      </c>
      <c r="G383" s="13"/>
      <c r="H383" s="185">
        <v>2</v>
      </c>
      <c r="I383" s="186"/>
      <c r="J383" s="13"/>
      <c r="K383" s="13"/>
      <c r="L383" s="182"/>
      <c r="M383" s="187"/>
      <c r="N383" s="188"/>
      <c r="O383" s="188"/>
      <c r="P383" s="188"/>
      <c r="Q383" s="188"/>
      <c r="R383" s="188"/>
      <c r="S383" s="188"/>
      <c r="T383" s="189"/>
      <c r="U383" s="13"/>
      <c r="V383" s="13"/>
      <c r="W383" s="13"/>
      <c r="X383" s="13"/>
      <c r="Y383" s="13"/>
      <c r="Z383" s="13"/>
      <c r="AA383" s="13"/>
      <c r="AB383" s="13"/>
      <c r="AC383" s="13"/>
      <c r="AD383" s="13"/>
      <c r="AE383" s="13"/>
      <c r="AT383" s="183" t="s">
        <v>147</v>
      </c>
      <c r="AU383" s="183" t="s">
        <v>82</v>
      </c>
      <c r="AV383" s="13" t="s">
        <v>82</v>
      </c>
      <c r="AW383" s="13" t="s">
        <v>34</v>
      </c>
      <c r="AX383" s="13" t="s">
        <v>80</v>
      </c>
      <c r="AY383" s="183" t="s">
        <v>135</v>
      </c>
    </row>
    <row r="384" s="2" customFormat="1" ht="24.15" customHeight="1">
      <c r="A384" s="37"/>
      <c r="B384" s="163"/>
      <c r="C384" s="164" t="s">
        <v>546</v>
      </c>
      <c r="D384" s="164" t="s">
        <v>138</v>
      </c>
      <c r="E384" s="165" t="s">
        <v>547</v>
      </c>
      <c r="F384" s="166" t="s">
        <v>548</v>
      </c>
      <c r="G384" s="167" t="s">
        <v>532</v>
      </c>
      <c r="H384" s="168">
        <v>2</v>
      </c>
      <c r="I384" s="169"/>
      <c r="J384" s="170">
        <f>ROUND(I384*H384,2)</f>
        <v>0</v>
      </c>
      <c r="K384" s="166" t="s">
        <v>3</v>
      </c>
      <c r="L384" s="38"/>
      <c r="M384" s="171" t="s">
        <v>3</v>
      </c>
      <c r="N384" s="172" t="s">
        <v>43</v>
      </c>
      <c r="O384" s="71"/>
      <c r="P384" s="173">
        <f>O384*H384</f>
        <v>0</v>
      </c>
      <c r="Q384" s="173">
        <v>0.0030000000000000001</v>
      </c>
      <c r="R384" s="173">
        <f>Q384*H384</f>
        <v>0.0060000000000000001</v>
      </c>
      <c r="S384" s="173">
        <v>0</v>
      </c>
      <c r="T384" s="174">
        <f>S384*H384</f>
        <v>0</v>
      </c>
      <c r="U384" s="37"/>
      <c r="V384" s="37"/>
      <c r="W384" s="37"/>
      <c r="X384" s="37"/>
      <c r="Y384" s="37"/>
      <c r="Z384" s="37"/>
      <c r="AA384" s="37"/>
      <c r="AB384" s="37"/>
      <c r="AC384" s="37"/>
      <c r="AD384" s="37"/>
      <c r="AE384" s="37"/>
      <c r="AR384" s="175" t="s">
        <v>246</v>
      </c>
      <c r="AT384" s="175" t="s">
        <v>138</v>
      </c>
      <c r="AU384" s="175" t="s">
        <v>82</v>
      </c>
      <c r="AY384" s="18" t="s">
        <v>135</v>
      </c>
      <c r="BE384" s="176">
        <f>IF(N384="základní",J384,0)</f>
        <v>0</v>
      </c>
      <c r="BF384" s="176">
        <f>IF(N384="snížená",J384,0)</f>
        <v>0</v>
      </c>
      <c r="BG384" s="176">
        <f>IF(N384="zákl. přenesená",J384,0)</f>
        <v>0</v>
      </c>
      <c r="BH384" s="176">
        <f>IF(N384="sníž. přenesená",J384,0)</f>
        <v>0</v>
      </c>
      <c r="BI384" s="176">
        <f>IF(N384="nulová",J384,0)</f>
        <v>0</v>
      </c>
      <c r="BJ384" s="18" t="s">
        <v>80</v>
      </c>
      <c r="BK384" s="176">
        <f>ROUND(I384*H384,2)</f>
        <v>0</v>
      </c>
      <c r="BL384" s="18" t="s">
        <v>246</v>
      </c>
      <c r="BM384" s="175" t="s">
        <v>549</v>
      </c>
    </row>
    <row r="385" s="13" customFormat="1">
      <c r="A385" s="13"/>
      <c r="B385" s="182"/>
      <c r="C385" s="13"/>
      <c r="D385" s="177" t="s">
        <v>147</v>
      </c>
      <c r="E385" s="183" t="s">
        <v>3</v>
      </c>
      <c r="F385" s="184" t="s">
        <v>550</v>
      </c>
      <c r="G385" s="13"/>
      <c r="H385" s="185">
        <v>2</v>
      </c>
      <c r="I385" s="186"/>
      <c r="J385" s="13"/>
      <c r="K385" s="13"/>
      <c r="L385" s="182"/>
      <c r="M385" s="187"/>
      <c r="N385" s="188"/>
      <c r="O385" s="188"/>
      <c r="P385" s="188"/>
      <c r="Q385" s="188"/>
      <c r="R385" s="188"/>
      <c r="S385" s="188"/>
      <c r="T385" s="189"/>
      <c r="U385" s="13"/>
      <c r="V385" s="13"/>
      <c r="W385" s="13"/>
      <c r="X385" s="13"/>
      <c r="Y385" s="13"/>
      <c r="Z385" s="13"/>
      <c r="AA385" s="13"/>
      <c r="AB385" s="13"/>
      <c r="AC385" s="13"/>
      <c r="AD385" s="13"/>
      <c r="AE385" s="13"/>
      <c r="AT385" s="183" t="s">
        <v>147</v>
      </c>
      <c r="AU385" s="183" t="s">
        <v>82</v>
      </c>
      <c r="AV385" s="13" t="s">
        <v>82</v>
      </c>
      <c r="AW385" s="13" t="s">
        <v>34</v>
      </c>
      <c r="AX385" s="13" t="s">
        <v>80</v>
      </c>
      <c r="AY385" s="183" t="s">
        <v>135</v>
      </c>
    </row>
    <row r="386" s="2" customFormat="1" ht="24.15" customHeight="1">
      <c r="A386" s="37"/>
      <c r="B386" s="163"/>
      <c r="C386" s="164" t="s">
        <v>551</v>
      </c>
      <c r="D386" s="164" t="s">
        <v>138</v>
      </c>
      <c r="E386" s="165" t="s">
        <v>552</v>
      </c>
      <c r="F386" s="166" t="s">
        <v>553</v>
      </c>
      <c r="G386" s="167" t="s">
        <v>532</v>
      </c>
      <c r="H386" s="168">
        <v>4</v>
      </c>
      <c r="I386" s="169"/>
      <c r="J386" s="170">
        <f>ROUND(I386*H386,2)</f>
        <v>0</v>
      </c>
      <c r="K386" s="166" t="s">
        <v>3</v>
      </c>
      <c r="L386" s="38"/>
      <c r="M386" s="171" t="s">
        <v>3</v>
      </c>
      <c r="N386" s="172" t="s">
        <v>43</v>
      </c>
      <c r="O386" s="71"/>
      <c r="P386" s="173">
        <f>O386*H386</f>
        <v>0</v>
      </c>
      <c r="Q386" s="173">
        <v>0.0030000000000000001</v>
      </c>
      <c r="R386" s="173">
        <f>Q386*H386</f>
        <v>0.012</v>
      </c>
      <c r="S386" s="173">
        <v>0</v>
      </c>
      <c r="T386" s="174">
        <f>S386*H386</f>
        <v>0</v>
      </c>
      <c r="U386" s="37"/>
      <c r="V386" s="37"/>
      <c r="W386" s="37"/>
      <c r="X386" s="37"/>
      <c r="Y386" s="37"/>
      <c r="Z386" s="37"/>
      <c r="AA386" s="37"/>
      <c r="AB386" s="37"/>
      <c r="AC386" s="37"/>
      <c r="AD386" s="37"/>
      <c r="AE386" s="37"/>
      <c r="AR386" s="175" t="s">
        <v>246</v>
      </c>
      <c r="AT386" s="175" t="s">
        <v>138</v>
      </c>
      <c r="AU386" s="175" t="s">
        <v>82</v>
      </c>
      <c r="AY386" s="18" t="s">
        <v>135</v>
      </c>
      <c r="BE386" s="176">
        <f>IF(N386="základní",J386,0)</f>
        <v>0</v>
      </c>
      <c r="BF386" s="176">
        <f>IF(N386="snížená",J386,0)</f>
        <v>0</v>
      </c>
      <c r="BG386" s="176">
        <f>IF(N386="zákl. přenesená",J386,0)</f>
        <v>0</v>
      </c>
      <c r="BH386" s="176">
        <f>IF(N386="sníž. přenesená",J386,0)</f>
        <v>0</v>
      </c>
      <c r="BI386" s="176">
        <f>IF(N386="nulová",J386,0)</f>
        <v>0</v>
      </c>
      <c r="BJ386" s="18" t="s">
        <v>80</v>
      </c>
      <c r="BK386" s="176">
        <f>ROUND(I386*H386,2)</f>
        <v>0</v>
      </c>
      <c r="BL386" s="18" t="s">
        <v>246</v>
      </c>
      <c r="BM386" s="175" t="s">
        <v>554</v>
      </c>
    </row>
    <row r="387" s="13" customFormat="1">
      <c r="A387" s="13"/>
      <c r="B387" s="182"/>
      <c r="C387" s="13"/>
      <c r="D387" s="177" t="s">
        <v>147</v>
      </c>
      <c r="E387" s="183" t="s">
        <v>3</v>
      </c>
      <c r="F387" s="184" t="s">
        <v>555</v>
      </c>
      <c r="G387" s="13"/>
      <c r="H387" s="185">
        <v>4</v>
      </c>
      <c r="I387" s="186"/>
      <c r="J387" s="13"/>
      <c r="K387" s="13"/>
      <c r="L387" s="182"/>
      <c r="M387" s="187"/>
      <c r="N387" s="188"/>
      <c r="O387" s="188"/>
      <c r="P387" s="188"/>
      <c r="Q387" s="188"/>
      <c r="R387" s="188"/>
      <c r="S387" s="188"/>
      <c r="T387" s="189"/>
      <c r="U387" s="13"/>
      <c r="V387" s="13"/>
      <c r="W387" s="13"/>
      <c r="X387" s="13"/>
      <c r="Y387" s="13"/>
      <c r="Z387" s="13"/>
      <c r="AA387" s="13"/>
      <c r="AB387" s="13"/>
      <c r="AC387" s="13"/>
      <c r="AD387" s="13"/>
      <c r="AE387" s="13"/>
      <c r="AT387" s="183" t="s">
        <v>147</v>
      </c>
      <c r="AU387" s="183" t="s">
        <v>82</v>
      </c>
      <c r="AV387" s="13" t="s">
        <v>82</v>
      </c>
      <c r="AW387" s="13" t="s">
        <v>34</v>
      </c>
      <c r="AX387" s="13" t="s">
        <v>80</v>
      </c>
      <c r="AY387" s="183" t="s">
        <v>135</v>
      </c>
    </row>
    <row r="388" s="2" customFormat="1" ht="14.4" customHeight="1">
      <c r="A388" s="37"/>
      <c r="B388" s="163"/>
      <c r="C388" s="164" t="s">
        <v>556</v>
      </c>
      <c r="D388" s="164" t="s">
        <v>138</v>
      </c>
      <c r="E388" s="165" t="s">
        <v>557</v>
      </c>
      <c r="F388" s="166" t="s">
        <v>558</v>
      </c>
      <c r="G388" s="167" t="s">
        <v>532</v>
      </c>
      <c r="H388" s="168">
        <v>2</v>
      </c>
      <c r="I388" s="169"/>
      <c r="J388" s="170">
        <f>ROUND(I388*H388,2)</f>
        <v>0</v>
      </c>
      <c r="K388" s="166" t="s">
        <v>3</v>
      </c>
      <c r="L388" s="38"/>
      <c r="M388" s="171" t="s">
        <v>3</v>
      </c>
      <c r="N388" s="172" t="s">
        <v>43</v>
      </c>
      <c r="O388" s="71"/>
      <c r="P388" s="173">
        <f>O388*H388</f>
        <v>0</v>
      </c>
      <c r="Q388" s="173">
        <v>0.0030000000000000001</v>
      </c>
      <c r="R388" s="173">
        <f>Q388*H388</f>
        <v>0.0060000000000000001</v>
      </c>
      <c r="S388" s="173">
        <v>0</v>
      </c>
      <c r="T388" s="174">
        <f>S388*H388</f>
        <v>0</v>
      </c>
      <c r="U388" s="37"/>
      <c r="V388" s="37"/>
      <c r="W388" s="37"/>
      <c r="X388" s="37"/>
      <c r="Y388" s="37"/>
      <c r="Z388" s="37"/>
      <c r="AA388" s="37"/>
      <c r="AB388" s="37"/>
      <c r="AC388" s="37"/>
      <c r="AD388" s="37"/>
      <c r="AE388" s="37"/>
      <c r="AR388" s="175" t="s">
        <v>246</v>
      </c>
      <c r="AT388" s="175" t="s">
        <v>138</v>
      </c>
      <c r="AU388" s="175" t="s">
        <v>82</v>
      </c>
      <c r="AY388" s="18" t="s">
        <v>135</v>
      </c>
      <c r="BE388" s="176">
        <f>IF(N388="základní",J388,0)</f>
        <v>0</v>
      </c>
      <c r="BF388" s="176">
        <f>IF(N388="snížená",J388,0)</f>
        <v>0</v>
      </c>
      <c r="BG388" s="176">
        <f>IF(N388="zákl. přenesená",J388,0)</f>
        <v>0</v>
      </c>
      <c r="BH388" s="176">
        <f>IF(N388="sníž. přenesená",J388,0)</f>
        <v>0</v>
      </c>
      <c r="BI388" s="176">
        <f>IF(N388="nulová",J388,0)</f>
        <v>0</v>
      </c>
      <c r="BJ388" s="18" t="s">
        <v>80</v>
      </c>
      <c r="BK388" s="176">
        <f>ROUND(I388*H388,2)</f>
        <v>0</v>
      </c>
      <c r="BL388" s="18" t="s">
        <v>246</v>
      </c>
      <c r="BM388" s="175" t="s">
        <v>559</v>
      </c>
    </row>
    <row r="389" s="13" customFormat="1">
      <c r="A389" s="13"/>
      <c r="B389" s="182"/>
      <c r="C389" s="13"/>
      <c r="D389" s="177" t="s">
        <v>147</v>
      </c>
      <c r="E389" s="183" t="s">
        <v>3</v>
      </c>
      <c r="F389" s="184" t="s">
        <v>288</v>
      </c>
      <c r="G389" s="13"/>
      <c r="H389" s="185">
        <v>2</v>
      </c>
      <c r="I389" s="186"/>
      <c r="J389" s="13"/>
      <c r="K389" s="13"/>
      <c r="L389" s="182"/>
      <c r="M389" s="187"/>
      <c r="N389" s="188"/>
      <c r="O389" s="188"/>
      <c r="P389" s="188"/>
      <c r="Q389" s="188"/>
      <c r="R389" s="188"/>
      <c r="S389" s="188"/>
      <c r="T389" s="189"/>
      <c r="U389" s="13"/>
      <c r="V389" s="13"/>
      <c r="W389" s="13"/>
      <c r="X389" s="13"/>
      <c r="Y389" s="13"/>
      <c r="Z389" s="13"/>
      <c r="AA389" s="13"/>
      <c r="AB389" s="13"/>
      <c r="AC389" s="13"/>
      <c r="AD389" s="13"/>
      <c r="AE389" s="13"/>
      <c r="AT389" s="183" t="s">
        <v>147</v>
      </c>
      <c r="AU389" s="183" t="s">
        <v>82</v>
      </c>
      <c r="AV389" s="13" t="s">
        <v>82</v>
      </c>
      <c r="AW389" s="13" t="s">
        <v>34</v>
      </c>
      <c r="AX389" s="13" t="s">
        <v>80</v>
      </c>
      <c r="AY389" s="183" t="s">
        <v>135</v>
      </c>
    </row>
    <row r="390" s="2" customFormat="1" ht="37.8" customHeight="1">
      <c r="A390" s="37"/>
      <c r="B390" s="163"/>
      <c r="C390" s="164" t="s">
        <v>560</v>
      </c>
      <c r="D390" s="164" t="s">
        <v>138</v>
      </c>
      <c r="E390" s="165" t="s">
        <v>561</v>
      </c>
      <c r="F390" s="166" t="s">
        <v>562</v>
      </c>
      <c r="G390" s="167" t="s">
        <v>151</v>
      </c>
      <c r="H390" s="168">
        <v>0.043999999999999997</v>
      </c>
      <c r="I390" s="169"/>
      <c r="J390" s="170">
        <f>ROUND(I390*H390,2)</f>
        <v>0</v>
      </c>
      <c r="K390" s="166" t="s">
        <v>142</v>
      </c>
      <c r="L390" s="38"/>
      <c r="M390" s="171" t="s">
        <v>3</v>
      </c>
      <c r="N390" s="172" t="s">
        <v>43</v>
      </c>
      <c r="O390" s="71"/>
      <c r="P390" s="173">
        <f>O390*H390</f>
        <v>0</v>
      </c>
      <c r="Q390" s="173">
        <v>0</v>
      </c>
      <c r="R390" s="173">
        <f>Q390*H390</f>
        <v>0</v>
      </c>
      <c r="S390" s="173">
        <v>0</v>
      </c>
      <c r="T390" s="174">
        <f>S390*H390</f>
        <v>0</v>
      </c>
      <c r="U390" s="37"/>
      <c r="V390" s="37"/>
      <c r="W390" s="37"/>
      <c r="X390" s="37"/>
      <c r="Y390" s="37"/>
      <c r="Z390" s="37"/>
      <c r="AA390" s="37"/>
      <c r="AB390" s="37"/>
      <c r="AC390" s="37"/>
      <c r="AD390" s="37"/>
      <c r="AE390" s="37"/>
      <c r="AR390" s="175" t="s">
        <v>246</v>
      </c>
      <c r="AT390" s="175" t="s">
        <v>138</v>
      </c>
      <c r="AU390" s="175" t="s">
        <v>82</v>
      </c>
      <c r="AY390" s="18" t="s">
        <v>135</v>
      </c>
      <c r="BE390" s="176">
        <f>IF(N390="základní",J390,0)</f>
        <v>0</v>
      </c>
      <c r="BF390" s="176">
        <f>IF(N390="snížená",J390,0)</f>
        <v>0</v>
      </c>
      <c r="BG390" s="176">
        <f>IF(N390="zákl. přenesená",J390,0)</f>
        <v>0</v>
      </c>
      <c r="BH390" s="176">
        <f>IF(N390="sníž. přenesená",J390,0)</f>
        <v>0</v>
      </c>
      <c r="BI390" s="176">
        <f>IF(N390="nulová",J390,0)</f>
        <v>0</v>
      </c>
      <c r="BJ390" s="18" t="s">
        <v>80</v>
      </c>
      <c r="BK390" s="176">
        <f>ROUND(I390*H390,2)</f>
        <v>0</v>
      </c>
      <c r="BL390" s="18" t="s">
        <v>246</v>
      </c>
      <c r="BM390" s="175" t="s">
        <v>563</v>
      </c>
    </row>
    <row r="391" s="2" customFormat="1">
      <c r="A391" s="37"/>
      <c r="B391" s="38"/>
      <c r="C391" s="37"/>
      <c r="D391" s="177" t="s">
        <v>145</v>
      </c>
      <c r="E391" s="37"/>
      <c r="F391" s="178" t="s">
        <v>564</v>
      </c>
      <c r="G391" s="37"/>
      <c r="H391" s="37"/>
      <c r="I391" s="179"/>
      <c r="J391" s="37"/>
      <c r="K391" s="37"/>
      <c r="L391" s="38"/>
      <c r="M391" s="180"/>
      <c r="N391" s="181"/>
      <c r="O391" s="71"/>
      <c r="P391" s="71"/>
      <c r="Q391" s="71"/>
      <c r="R391" s="71"/>
      <c r="S391" s="71"/>
      <c r="T391" s="72"/>
      <c r="U391" s="37"/>
      <c r="V391" s="37"/>
      <c r="W391" s="37"/>
      <c r="X391" s="37"/>
      <c r="Y391" s="37"/>
      <c r="Z391" s="37"/>
      <c r="AA391" s="37"/>
      <c r="AB391" s="37"/>
      <c r="AC391" s="37"/>
      <c r="AD391" s="37"/>
      <c r="AE391" s="37"/>
      <c r="AT391" s="18" t="s">
        <v>145</v>
      </c>
      <c r="AU391" s="18" t="s">
        <v>82</v>
      </c>
    </row>
    <row r="392" s="2" customFormat="1" ht="49.05" customHeight="1">
      <c r="A392" s="37"/>
      <c r="B392" s="163"/>
      <c r="C392" s="164" t="s">
        <v>565</v>
      </c>
      <c r="D392" s="164" t="s">
        <v>138</v>
      </c>
      <c r="E392" s="165" t="s">
        <v>566</v>
      </c>
      <c r="F392" s="166" t="s">
        <v>567</v>
      </c>
      <c r="G392" s="167" t="s">
        <v>151</v>
      </c>
      <c r="H392" s="168">
        <v>0.043999999999999997</v>
      </c>
      <c r="I392" s="169"/>
      <c r="J392" s="170">
        <f>ROUND(I392*H392,2)</f>
        <v>0</v>
      </c>
      <c r="K392" s="166" t="s">
        <v>142</v>
      </c>
      <c r="L392" s="38"/>
      <c r="M392" s="171" t="s">
        <v>3</v>
      </c>
      <c r="N392" s="172" t="s">
        <v>43</v>
      </c>
      <c r="O392" s="71"/>
      <c r="P392" s="173">
        <f>O392*H392</f>
        <v>0</v>
      </c>
      <c r="Q392" s="173">
        <v>0</v>
      </c>
      <c r="R392" s="173">
        <f>Q392*H392</f>
        <v>0</v>
      </c>
      <c r="S392" s="173">
        <v>0</v>
      </c>
      <c r="T392" s="174">
        <f>S392*H392</f>
        <v>0</v>
      </c>
      <c r="U392" s="37"/>
      <c r="V392" s="37"/>
      <c r="W392" s="37"/>
      <c r="X392" s="37"/>
      <c r="Y392" s="37"/>
      <c r="Z392" s="37"/>
      <c r="AA392" s="37"/>
      <c r="AB392" s="37"/>
      <c r="AC392" s="37"/>
      <c r="AD392" s="37"/>
      <c r="AE392" s="37"/>
      <c r="AR392" s="175" t="s">
        <v>246</v>
      </c>
      <c r="AT392" s="175" t="s">
        <v>138</v>
      </c>
      <c r="AU392" s="175" t="s">
        <v>82</v>
      </c>
      <c r="AY392" s="18" t="s">
        <v>135</v>
      </c>
      <c r="BE392" s="176">
        <f>IF(N392="základní",J392,0)</f>
        <v>0</v>
      </c>
      <c r="BF392" s="176">
        <f>IF(N392="snížená",J392,0)</f>
        <v>0</v>
      </c>
      <c r="BG392" s="176">
        <f>IF(N392="zákl. přenesená",J392,0)</f>
        <v>0</v>
      </c>
      <c r="BH392" s="176">
        <f>IF(N392="sníž. přenesená",J392,0)</f>
        <v>0</v>
      </c>
      <c r="BI392" s="176">
        <f>IF(N392="nulová",J392,0)</f>
        <v>0</v>
      </c>
      <c r="BJ392" s="18" t="s">
        <v>80</v>
      </c>
      <c r="BK392" s="176">
        <f>ROUND(I392*H392,2)</f>
        <v>0</v>
      </c>
      <c r="BL392" s="18" t="s">
        <v>246</v>
      </c>
      <c r="BM392" s="175" t="s">
        <v>568</v>
      </c>
    </row>
    <row r="393" s="2" customFormat="1">
      <c r="A393" s="37"/>
      <c r="B393" s="38"/>
      <c r="C393" s="37"/>
      <c r="D393" s="177" t="s">
        <v>145</v>
      </c>
      <c r="E393" s="37"/>
      <c r="F393" s="178" t="s">
        <v>564</v>
      </c>
      <c r="G393" s="37"/>
      <c r="H393" s="37"/>
      <c r="I393" s="179"/>
      <c r="J393" s="37"/>
      <c r="K393" s="37"/>
      <c r="L393" s="38"/>
      <c r="M393" s="180"/>
      <c r="N393" s="181"/>
      <c r="O393" s="71"/>
      <c r="P393" s="71"/>
      <c r="Q393" s="71"/>
      <c r="R393" s="71"/>
      <c r="S393" s="71"/>
      <c r="T393" s="72"/>
      <c r="U393" s="37"/>
      <c r="V393" s="37"/>
      <c r="W393" s="37"/>
      <c r="X393" s="37"/>
      <c r="Y393" s="37"/>
      <c r="Z393" s="37"/>
      <c r="AA393" s="37"/>
      <c r="AB393" s="37"/>
      <c r="AC393" s="37"/>
      <c r="AD393" s="37"/>
      <c r="AE393" s="37"/>
      <c r="AT393" s="18" t="s">
        <v>145</v>
      </c>
      <c r="AU393" s="18" t="s">
        <v>82</v>
      </c>
    </row>
    <row r="394" s="12" customFormat="1" ht="22.8" customHeight="1">
      <c r="A394" s="12"/>
      <c r="B394" s="150"/>
      <c r="C394" s="12"/>
      <c r="D394" s="151" t="s">
        <v>71</v>
      </c>
      <c r="E394" s="161" t="s">
        <v>569</v>
      </c>
      <c r="F394" s="161" t="s">
        <v>570</v>
      </c>
      <c r="G394" s="12"/>
      <c r="H394" s="12"/>
      <c r="I394" s="153"/>
      <c r="J394" s="162">
        <f>BK394</f>
        <v>0</v>
      </c>
      <c r="K394" s="12"/>
      <c r="L394" s="150"/>
      <c r="M394" s="155"/>
      <c r="N394" s="156"/>
      <c r="O394" s="156"/>
      <c r="P394" s="157">
        <f>P395</f>
        <v>0</v>
      </c>
      <c r="Q394" s="156"/>
      <c r="R394" s="157">
        <f>R395</f>
        <v>0</v>
      </c>
      <c r="S394" s="156"/>
      <c r="T394" s="158">
        <f>T395</f>
        <v>0</v>
      </c>
      <c r="U394" s="12"/>
      <c r="V394" s="12"/>
      <c r="W394" s="12"/>
      <c r="X394" s="12"/>
      <c r="Y394" s="12"/>
      <c r="Z394" s="12"/>
      <c r="AA394" s="12"/>
      <c r="AB394" s="12"/>
      <c r="AC394" s="12"/>
      <c r="AD394" s="12"/>
      <c r="AE394" s="12"/>
      <c r="AR394" s="151" t="s">
        <v>82</v>
      </c>
      <c r="AT394" s="159" t="s">
        <v>71</v>
      </c>
      <c r="AU394" s="159" t="s">
        <v>80</v>
      </c>
      <c r="AY394" s="151" t="s">
        <v>135</v>
      </c>
      <c r="BK394" s="160">
        <f>BK395</f>
        <v>0</v>
      </c>
    </row>
    <row r="395" s="2" customFormat="1" ht="24.15" customHeight="1">
      <c r="A395" s="37"/>
      <c r="B395" s="163"/>
      <c r="C395" s="164" t="s">
        <v>571</v>
      </c>
      <c r="D395" s="164" t="s">
        <v>138</v>
      </c>
      <c r="E395" s="165" t="s">
        <v>572</v>
      </c>
      <c r="F395" s="166" t="s">
        <v>573</v>
      </c>
      <c r="G395" s="167" t="s">
        <v>285</v>
      </c>
      <c r="H395" s="168">
        <v>8</v>
      </c>
      <c r="I395" s="169"/>
      <c r="J395" s="170">
        <f>ROUND(I395*H395,2)</f>
        <v>0</v>
      </c>
      <c r="K395" s="166" t="s">
        <v>3</v>
      </c>
      <c r="L395" s="38"/>
      <c r="M395" s="171" t="s">
        <v>3</v>
      </c>
      <c r="N395" s="172" t="s">
        <v>43</v>
      </c>
      <c r="O395" s="71"/>
      <c r="P395" s="173">
        <f>O395*H395</f>
        <v>0</v>
      </c>
      <c r="Q395" s="173">
        <v>0</v>
      </c>
      <c r="R395" s="173">
        <f>Q395*H395</f>
        <v>0</v>
      </c>
      <c r="S395" s="173">
        <v>0</v>
      </c>
      <c r="T395" s="174">
        <f>S395*H395</f>
        <v>0</v>
      </c>
      <c r="U395" s="37"/>
      <c r="V395" s="37"/>
      <c r="W395" s="37"/>
      <c r="X395" s="37"/>
      <c r="Y395" s="37"/>
      <c r="Z395" s="37"/>
      <c r="AA395" s="37"/>
      <c r="AB395" s="37"/>
      <c r="AC395" s="37"/>
      <c r="AD395" s="37"/>
      <c r="AE395" s="37"/>
      <c r="AR395" s="175" t="s">
        <v>246</v>
      </c>
      <c r="AT395" s="175" t="s">
        <v>138</v>
      </c>
      <c r="AU395" s="175" t="s">
        <v>82</v>
      </c>
      <c r="AY395" s="18" t="s">
        <v>135</v>
      </c>
      <c r="BE395" s="176">
        <f>IF(N395="základní",J395,0)</f>
        <v>0</v>
      </c>
      <c r="BF395" s="176">
        <f>IF(N395="snížená",J395,0)</f>
        <v>0</v>
      </c>
      <c r="BG395" s="176">
        <f>IF(N395="zákl. přenesená",J395,0)</f>
        <v>0</v>
      </c>
      <c r="BH395" s="176">
        <f>IF(N395="sníž. přenesená",J395,0)</f>
        <v>0</v>
      </c>
      <c r="BI395" s="176">
        <f>IF(N395="nulová",J395,0)</f>
        <v>0</v>
      </c>
      <c r="BJ395" s="18" t="s">
        <v>80</v>
      </c>
      <c r="BK395" s="176">
        <f>ROUND(I395*H395,2)</f>
        <v>0</v>
      </c>
      <c r="BL395" s="18" t="s">
        <v>246</v>
      </c>
      <c r="BM395" s="175" t="s">
        <v>574</v>
      </c>
    </row>
    <row r="396" s="12" customFormat="1" ht="22.8" customHeight="1">
      <c r="A396" s="12"/>
      <c r="B396" s="150"/>
      <c r="C396" s="12"/>
      <c r="D396" s="151" t="s">
        <v>71</v>
      </c>
      <c r="E396" s="161" t="s">
        <v>575</v>
      </c>
      <c r="F396" s="161" t="s">
        <v>576</v>
      </c>
      <c r="G396" s="12"/>
      <c r="H396" s="12"/>
      <c r="I396" s="153"/>
      <c r="J396" s="162">
        <f>BK396</f>
        <v>0</v>
      </c>
      <c r="K396" s="12"/>
      <c r="L396" s="150"/>
      <c r="M396" s="155"/>
      <c r="N396" s="156"/>
      <c r="O396" s="156"/>
      <c r="P396" s="157">
        <f>SUM(P397:P442)</f>
        <v>0</v>
      </c>
      <c r="Q396" s="156"/>
      <c r="R396" s="157">
        <f>SUM(R397:R442)</f>
        <v>1.1130102</v>
      </c>
      <c r="S396" s="156"/>
      <c r="T396" s="158">
        <f>SUM(T397:T442)</f>
        <v>0</v>
      </c>
      <c r="U396" s="12"/>
      <c r="V396" s="12"/>
      <c r="W396" s="12"/>
      <c r="X396" s="12"/>
      <c r="Y396" s="12"/>
      <c r="Z396" s="12"/>
      <c r="AA396" s="12"/>
      <c r="AB396" s="12"/>
      <c r="AC396" s="12"/>
      <c r="AD396" s="12"/>
      <c r="AE396" s="12"/>
      <c r="AR396" s="151" t="s">
        <v>82</v>
      </c>
      <c r="AT396" s="159" t="s">
        <v>71</v>
      </c>
      <c r="AU396" s="159" t="s">
        <v>80</v>
      </c>
      <c r="AY396" s="151" t="s">
        <v>135</v>
      </c>
      <c r="BK396" s="160">
        <f>SUM(BK397:BK442)</f>
        <v>0</v>
      </c>
    </row>
    <row r="397" s="2" customFormat="1" ht="49.05" customHeight="1">
      <c r="A397" s="37"/>
      <c r="B397" s="163"/>
      <c r="C397" s="164" t="s">
        <v>577</v>
      </c>
      <c r="D397" s="164" t="s">
        <v>138</v>
      </c>
      <c r="E397" s="165" t="s">
        <v>578</v>
      </c>
      <c r="F397" s="166" t="s">
        <v>579</v>
      </c>
      <c r="G397" s="167" t="s">
        <v>159</v>
      </c>
      <c r="H397" s="168">
        <v>41.100000000000001</v>
      </c>
      <c r="I397" s="169"/>
      <c r="J397" s="170">
        <f>ROUND(I397*H397,2)</f>
        <v>0</v>
      </c>
      <c r="K397" s="166" t="s">
        <v>142</v>
      </c>
      <c r="L397" s="38"/>
      <c r="M397" s="171" t="s">
        <v>3</v>
      </c>
      <c r="N397" s="172" t="s">
        <v>43</v>
      </c>
      <c r="O397" s="71"/>
      <c r="P397" s="173">
        <f>O397*H397</f>
        <v>0</v>
      </c>
      <c r="Q397" s="173">
        <v>0.016910000000000001</v>
      </c>
      <c r="R397" s="173">
        <f>Q397*H397</f>
        <v>0.69500100000000009</v>
      </c>
      <c r="S397" s="173">
        <v>0</v>
      </c>
      <c r="T397" s="174">
        <f>S397*H397</f>
        <v>0</v>
      </c>
      <c r="U397" s="37"/>
      <c r="V397" s="37"/>
      <c r="W397" s="37"/>
      <c r="X397" s="37"/>
      <c r="Y397" s="37"/>
      <c r="Z397" s="37"/>
      <c r="AA397" s="37"/>
      <c r="AB397" s="37"/>
      <c r="AC397" s="37"/>
      <c r="AD397" s="37"/>
      <c r="AE397" s="37"/>
      <c r="AR397" s="175" t="s">
        <v>246</v>
      </c>
      <c r="AT397" s="175" t="s">
        <v>138</v>
      </c>
      <c r="AU397" s="175" t="s">
        <v>82</v>
      </c>
      <c r="AY397" s="18" t="s">
        <v>135</v>
      </c>
      <c r="BE397" s="176">
        <f>IF(N397="základní",J397,0)</f>
        <v>0</v>
      </c>
      <c r="BF397" s="176">
        <f>IF(N397="snížená",J397,0)</f>
        <v>0</v>
      </c>
      <c r="BG397" s="176">
        <f>IF(N397="zákl. přenesená",J397,0)</f>
        <v>0</v>
      </c>
      <c r="BH397" s="176">
        <f>IF(N397="sníž. přenesená",J397,0)</f>
        <v>0</v>
      </c>
      <c r="BI397" s="176">
        <f>IF(N397="nulová",J397,0)</f>
        <v>0</v>
      </c>
      <c r="BJ397" s="18" t="s">
        <v>80</v>
      </c>
      <c r="BK397" s="176">
        <f>ROUND(I397*H397,2)</f>
        <v>0</v>
      </c>
      <c r="BL397" s="18" t="s">
        <v>246</v>
      </c>
      <c r="BM397" s="175" t="s">
        <v>580</v>
      </c>
    </row>
    <row r="398" s="2" customFormat="1">
      <c r="A398" s="37"/>
      <c r="B398" s="38"/>
      <c r="C398" s="37"/>
      <c r="D398" s="177" t="s">
        <v>145</v>
      </c>
      <c r="E398" s="37"/>
      <c r="F398" s="178" t="s">
        <v>581</v>
      </c>
      <c r="G398" s="37"/>
      <c r="H398" s="37"/>
      <c r="I398" s="179"/>
      <c r="J398" s="37"/>
      <c r="K398" s="37"/>
      <c r="L398" s="38"/>
      <c r="M398" s="180"/>
      <c r="N398" s="181"/>
      <c r="O398" s="71"/>
      <c r="P398" s="71"/>
      <c r="Q398" s="71"/>
      <c r="R398" s="71"/>
      <c r="S398" s="71"/>
      <c r="T398" s="72"/>
      <c r="U398" s="37"/>
      <c r="V398" s="37"/>
      <c r="W398" s="37"/>
      <c r="X398" s="37"/>
      <c r="Y398" s="37"/>
      <c r="Z398" s="37"/>
      <c r="AA398" s="37"/>
      <c r="AB398" s="37"/>
      <c r="AC398" s="37"/>
      <c r="AD398" s="37"/>
      <c r="AE398" s="37"/>
      <c r="AT398" s="18" t="s">
        <v>145</v>
      </c>
      <c r="AU398" s="18" t="s">
        <v>82</v>
      </c>
    </row>
    <row r="399" s="13" customFormat="1">
      <c r="A399" s="13"/>
      <c r="B399" s="182"/>
      <c r="C399" s="13"/>
      <c r="D399" s="177" t="s">
        <v>147</v>
      </c>
      <c r="E399" s="183" t="s">
        <v>3</v>
      </c>
      <c r="F399" s="184" t="s">
        <v>582</v>
      </c>
      <c r="G399" s="13"/>
      <c r="H399" s="185">
        <v>41.100000000000001</v>
      </c>
      <c r="I399" s="186"/>
      <c r="J399" s="13"/>
      <c r="K399" s="13"/>
      <c r="L399" s="182"/>
      <c r="M399" s="187"/>
      <c r="N399" s="188"/>
      <c r="O399" s="188"/>
      <c r="P399" s="188"/>
      <c r="Q399" s="188"/>
      <c r="R399" s="188"/>
      <c r="S399" s="188"/>
      <c r="T399" s="189"/>
      <c r="U399" s="13"/>
      <c r="V399" s="13"/>
      <c r="W399" s="13"/>
      <c r="X399" s="13"/>
      <c r="Y399" s="13"/>
      <c r="Z399" s="13"/>
      <c r="AA399" s="13"/>
      <c r="AB399" s="13"/>
      <c r="AC399" s="13"/>
      <c r="AD399" s="13"/>
      <c r="AE399" s="13"/>
      <c r="AT399" s="183" t="s">
        <v>147</v>
      </c>
      <c r="AU399" s="183" t="s">
        <v>82</v>
      </c>
      <c r="AV399" s="13" t="s">
        <v>82</v>
      </c>
      <c r="AW399" s="13" t="s">
        <v>34</v>
      </c>
      <c r="AX399" s="13" t="s">
        <v>80</v>
      </c>
      <c r="AY399" s="183" t="s">
        <v>135</v>
      </c>
    </row>
    <row r="400" s="2" customFormat="1" ht="49.05" customHeight="1">
      <c r="A400" s="37"/>
      <c r="B400" s="163"/>
      <c r="C400" s="164" t="s">
        <v>583</v>
      </c>
      <c r="D400" s="164" t="s">
        <v>138</v>
      </c>
      <c r="E400" s="165" t="s">
        <v>584</v>
      </c>
      <c r="F400" s="166" t="s">
        <v>585</v>
      </c>
      <c r="G400" s="167" t="s">
        <v>159</v>
      </c>
      <c r="H400" s="168">
        <v>7.5999999999999996</v>
      </c>
      <c r="I400" s="169"/>
      <c r="J400" s="170">
        <f>ROUND(I400*H400,2)</f>
        <v>0</v>
      </c>
      <c r="K400" s="166" t="s">
        <v>142</v>
      </c>
      <c r="L400" s="38"/>
      <c r="M400" s="171" t="s">
        <v>3</v>
      </c>
      <c r="N400" s="172" t="s">
        <v>43</v>
      </c>
      <c r="O400" s="71"/>
      <c r="P400" s="173">
        <f>O400*H400</f>
        <v>0</v>
      </c>
      <c r="Q400" s="173">
        <v>0.01385</v>
      </c>
      <c r="R400" s="173">
        <f>Q400*H400</f>
        <v>0.10525999999999999</v>
      </c>
      <c r="S400" s="173">
        <v>0</v>
      </c>
      <c r="T400" s="174">
        <f>S400*H400</f>
        <v>0</v>
      </c>
      <c r="U400" s="37"/>
      <c r="V400" s="37"/>
      <c r="W400" s="37"/>
      <c r="X400" s="37"/>
      <c r="Y400" s="37"/>
      <c r="Z400" s="37"/>
      <c r="AA400" s="37"/>
      <c r="AB400" s="37"/>
      <c r="AC400" s="37"/>
      <c r="AD400" s="37"/>
      <c r="AE400" s="37"/>
      <c r="AR400" s="175" t="s">
        <v>246</v>
      </c>
      <c r="AT400" s="175" t="s">
        <v>138</v>
      </c>
      <c r="AU400" s="175" t="s">
        <v>82</v>
      </c>
      <c r="AY400" s="18" t="s">
        <v>135</v>
      </c>
      <c r="BE400" s="176">
        <f>IF(N400="základní",J400,0)</f>
        <v>0</v>
      </c>
      <c r="BF400" s="176">
        <f>IF(N400="snížená",J400,0)</f>
        <v>0</v>
      </c>
      <c r="BG400" s="176">
        <f>IF(N400="zákl. přenesená",J400,0)</f>
        <v>0</v>
      </c>
      <c r="BH400" s="176">
        <f>IF(N400="sníž. přenesená",J400,0)</f>
        <v>0</v>
      </c>
      <c r="BI400" s="176">
        <f>IF(N400="nulová",J400,0)</f>
        <v>0</v>
      </c>
      <c r="BJ400" s="18" t="s">
        <v>80</v>
      </c>
      <c r="BK400" s="176">
        <f>ROUND(I400*H400,2)</f>
        <v>0</v>
      </c>
      <c r="BL400" s="18" t="s">
        <v>246</v>
      </c>
      <c r="BM400" s="175" t="s">
        <v>586</v>
      </c>
    </row>
    <row r="401" s="2" customFormat="1">
      <c r="A401" s="37"/>
      <c r="B401" s="38"/>
      <c r="C401" s="37"/>
      <c r="D401" s="177" t="s">
        <v>145</v>
      </c>
      <c r="E401" s="37"/>
      <c r="F401" s="178" t="s">
        <v>581</v>
      </c>
      <c r="G401" s="37"/>
      <c r="H401" s="37"/>
      <c r="I401" s="179"/>
      <c r="J401" s="37"/>
      <c r="K401" s="37"/>
      <c r="L401" s="38"/>
      <c r="M401" s="180"/>
      <c r="N401" s="181"/>
      <c r="O401" s="71"/>
      <c r="P401" s="71"/>
      <c r="Q401" s="71"/>
      <c r="R401" s="71"/>
      <c r="S401" s="71"/>
      <c r="T401" s="72"/>
      <c r="U401" s="37"/>
      <c r="V401" s="37"/>
      <c r="W401" s="37"/>
      <c r="X401" s="37"/>
      <c r="Y401" s="37"/>
      <c r="Z401" s="37"/>
      <c r="AA401" s="37"/>
      <c r="AB401" s="37"/>
      <c r="AC401" s="37"/>
      <c r="AD401" s="37"/>
      <c r="AE401" s="37"/>
      <c r="AT401" s="18" t="s">
        <v>145</v>
      </c>
      <c r="AU401" s="18" t="s">
        <v>82</v>
      </c>
    </row>
    <row r="402" s="13" customFormat="1">
      <c r="A402" s="13"/>
      <c r="B402" s="182"/>
      <c r="C402" s="13"/>
      <c r="D402" s="177" t="s">
        <v>147</v>
      </c>
      <c r="E402" s="183" t="s">
        <v>3</v>
      </c>
      <c r="F402" s="184" t="s">
        <v>438</v>
      </c>
      <c r="G402" s="13"/>
      <c r="H402" s="185">
        <v>7.5999999999999996</v>
      </c>
      <c r="I402" s="186"/>
      <c r="J402" s="13"/>
      <c r="K402" s="13"/>
      <c r="L402" s="182"/>
      <c r="M402" s="187"/>
      <c r="N402" s="188"/>
      <c r="O402" s="188"/>
      <c r="P402" s="188"/>
      <c r="Q402" s="188"/>
      <c r="R402" s="188"/>
      <c r="S402" s="188"/>
      <c r="T402" s="189"/>
      <c r="U402" s="13"/>
      <c r="V402" s="13"/>
      <c r="W402" s="13"/>
      <c r="X402" s="13"/>
      <c r="Y402" s="13"/>
      <c r="Z402" s="13"/>
      <c r="AA402" s="13"/>
      <c r="AB402" s="13"/>
      <c r="AC402" s="13"/>
      <c r="AD402" s="13"/>
      <c r="AE402" s="13"/>
      <c r="AT402" s="183" t="s">
        <v>147</v>
      </c>
      <c r="AU402" s="183" t="s">
        <v>82</v>
      </c>
      <c r="AV402" s="13" t="s">
        <v>82</v>
      </c>
      <c r="AW402" s="13" t="s">
        <v>34</v>
      </c>
      <c r="AX402" s="13" t="s">
        <v>80</v>
      </c>
      <c r="AY402" s="183" t="s">
        <v>135</v>
      </c>
    </row>
    <row r="403" s="2" customFormat="1" ht="37.8" customHeight="1">
      <c r="A403" s="37"/>
      <c r="B403" s="163"/>
      <c r="C403" s="164" t="s">
        <v>587</v>
      </c>
      <c r="D403" s="164" t="s">
        <v>138</v>
      </c>
      <c r="E403" s="165" t="s">
        <v>588</v>
      </c>
      <c r="F403" s="166" t="s">
        <v>589</v>
      </c>
      <c r="G403" s="167" t="s">
        <v>159</v>
      </c>
      <c r="H403" s="168">
        <v>48.700000000000003</v>
      </c>
      <c r="I403" s="169"/>
      <c r="J403" s="170">
        <f>ROUND(I403*H403,2)</f>
        <v>0</v>
      </c>
      <c r="K403" s="166" t="s">
        <v>142</v>
      </c>
      <c r="L403" s="38"/>
      <c r="M403" s="171" t="s">
        <v>3</v>
      </c>
      <c r="N403" s="172" t="s">
        <v>43</v>
      </c>
      <c r="O403" s="71"/>
      <c r="P403" s="173">
        <f>O403*H403</f>
        <v>0</v>
      </c>
      <c r="Q403" s="173">
        <v>0.00010000000000000001</v>
      </c>
      <c r="R403" s="173">
        <f>Q403*H403</f>
        <v>0.0048700000000000002</v>
      </c>
      <c r="S403" s="173">
        <v>0</v>
      </c>
      <c r="T403" s="174">
        <f>S403*H403</f>
        <v>0</v>
      </c>
      <c r="U403" s="37"/>
      <c r="V403" s="37"/>
      <c r="W403" s="37"/>
      <c r="X403" s="37"/>
      <c r="Y403" s="37"/>
      <c r="Z403" s="37"/>
      <c r="AA403" s="37"/>
      <c r="AB403" s="37"/>
      <c r="AC403" s="37"/>
      <c r="AD403" s="37"/>
      <c r="AE403" s="37"/>
      <c r="AR403" s="175" t="s">
        <v>246</v>
      </c>
      <c r="AT403" s="175" t="s">
        <v>138</v>
      </c>
      <c r="AU403" s="175" t="s">
        <v>82</v>
      </c>
      <c r="AY403" s="18" t="s">
        <v>135</v>
      </c>
      <c r="BE403" s="176">
        <f>IF(N403="základní",J403,0)</f>
        <v>0</v>
      </c>
      <c r="BF403" s="176">
        <f>IF(N403="snížená",J403,0)</f>
        <v>0</v>
      </c>
      <c r="BG403" s="176">
        <f>IF(N403="zákl. přenesená",J403,0)</f>
        <v>0</v>
      </c>
      <c r="BH403" s="176">
        <f>IF(N403="sníž. přenesená",J403,0)</f>
        <v>0</v>
      </c>
      <c r="BI403" s="176">
        <f>IF(N403="nulová",J403,0)</f>
        <v>0</v>
      </c>
      <c r="BJ403" s="18" t="s">
        <v>80</v>
      </c>
      <c r="BK403" s="176">
        <f>ROUND(I403*H403,2)</f>
        <v>0</v>
      </c>
      <c r="BL403" s="18" t="s">
        <v>246</v>
      </c>
      <c r="BM403" s="175" t="s">
        <v>590</v>
      </c>
    </row>
    <row r="404" s="2" customFormat="1">
      <c r="A404" s="37"/>
      <c r="B404" s="38"/>
      <c r="C404" s="37"/>
      <c r="D404" s="177" t="s">
        <v>145</v>
      </c>
      <c r="E404" s="37"/>
      <c r="F404" s="178" t="s">
        <v>581</v>
      </c>
      <c r="G404" s="37"/>
      <c r="H404" s="37"/>
      <c r="I404" s="179"/>
      <c r="J404" s="37"/>
      <c r="K404" s="37"/>
      <c r="L404" s="38"/>
      <c r="M404" s="180"/>
      <c r="N404" s="181"/>
      <c r="O404" s="71"/>
      <c r="P404" s="71"/>
      <c r="Q404" s="71"/>
      <c r="R404" s="71"/>
      <c r="S404" s="71"/>
      <c r="T404" s="72"/>
      <c r="U404" s="37"/>
      <c r="V404" s="37"/>
      <c r="W404" s="37"/>
      <c r="X404" s="37"/>
      <c r="Y404" s="37"/>
      <c r="Z404" s="37"/>
      <c r="AA404" s="37"/>
      <c r="AB404" s="37"/>
      <c r="AC404" s="37"/>
      <c r="AD404" s="37"/>
      <c r="AE404" s="37"/>
      <c r="AT404" s="18" t="s">
        <v>145</v>
      </c>
      <c r="AU404" s="18" t="s">
        <v>82</v>
      </c>
    </row>
    <row r="405" s="13" customFormat="1">
      <c r="A405" s="13"/>
      <c r="B405" s="182"/>
      <c r="C405" s="13"/>
      <c r="D405" s="177" t="s">
        <v>147</v>
      </c>
      <c r="E405" s="183" t="s">
        <v>3</v>
      </c>
      <c r="F405" s="184" t="s">
        <v>582</v>
      </c>
      <c r="G405" s="13"/>
      <c r="H405" s="185">
        <v>41.100000000000001</v>
      </c>
      <c r="I405" s="186"/>
      <c r="J405" s="13"/>
      <c r="K405" s="13"/>
      <c r="L405" s="182"/>
      <c r="M405" s="187"/>
      <c r="N405" s="188"/>
      <c r="O405" s="188"/>
      <c r="P405" s="188"/>
      <c r="Q405" s="188"/>
      <c r="R405" s="188"/>
      <c r="S405" s="188"/>
      <c r="T405" s="189"/>
      <c r="U405" s="13"/>
      <c r="V405" s="13"/>
      <c r="W405" s="13"/>
      <c r="X405" s="13"/>
      <c r="Y405" s="13"/>
      <c r="Z405" s="13"/>
      <c r="AA405" s="13"/>
      <c r="AB405" s="13"/>
      <c r="AC405" s="13"/>
      <c r="AD405" s="13"/>
      <c r="AE405" s="13"/>
      <c r="AT405" s="183" t="s">
        <v>147</v>
      </c>
      <c r="AU405" s="183" t="s">
        <v>82</v>
      </c>
      <c r="AV405" s="13" t="s">
        <v>82</v>
      </c>
      <c r="AW405" s="13" t="s">
        <v>34</v>
      </c>
      <c r="AX405" s="13" t="s">
        <v>72</v>
      </c>
      <c r="AY405" s="183" t="s">
        <v>135</v>
      </c>
    </row>
    <row r="406" s="13" customFormat="1">
      <c r="A406" s="13"/>
      <c r="B406" s="182"/>
      <c r="C406" s="13"/>
      <c r="D406" s="177" t="s">
        <v>147</v>
      </c>
      <c r="E406" s="183" t="s">
        <v>3</v>
      </c>
      <c r="F406" s="184" t="s">
        <v>438</v>
      </c>
      <c r="G406" s="13"/>
      <c r="H406" s="185">
        <v>7.5999999999999996</v>
      </c>
      <c r="I406" s="186"/>
      <c r="J406" s="13"/>
      <c r="K406" s="13"/>
      <c r="L406" s="182"/>
      <c r="M406" s="187"/>
      <c r="N406" s="188"/>
      <c r="O406" s="188"/>
      <c r="P406" s="188"/>
      <c r="Q406" s="188"/>
      <c r="R406" s="188"/>
      <c r="S406" s="188"/>
      <c r="T406" s="189"/>
      <c r="U406" s="13"/>
      <c r="V406" s="13"/>
      <c r="W406" s="13"/>
      <c r="X406" s="13"/>
      <c r="Y406" s="13"/>
      <c r="Z406" s="13"/>
      <c r="AA406" s="13"/>
      <c r="AB406" s="13"/>
      <c r="AC406" s="13"/>
      <c r="AD406" s="13"/>
      <c r="AE406" s="13"/>
      <c r="AT406" s="183" t="s">
        <v>147</v>
      </c>
      <c r="AU406" s="183" t="s">
        <v>82</v>
      </c>
      <c r="AV406" s="13" t="s">
        <v>82</v>
      </c>
      <c r="AW406" s="13" t="s">
        <v>34</v>
      </c>
      <c r="AX406" s="13" t="s">
        <v>72</v>
      </c>
      <c r="AY406" s="183" t="s">
        <v>135</v>
      </c>
    </row>
    <row r="407" s="14" customFormat="1">
      <c r="A407" s="14"/>
      <c r="B407" s="190"/>
      <c r="C407" s="14"/>
      <c r="D407" s="177" t="s">
        <v>147</v>
      </c>
      <c r="E407" s="191" t="s">
        <v>3</v>
      </c>
      <c r="F407" s="192" t="s">
        <v>591</v>
      </c>
      <c r="G407" s="14"/>
      <c r="H407" s="193">
        <v>48.700000000000003</v>
      </c>
      <c r="I407" s="194"/>
      <c r="J407" s="14"/>
      <c r="K407" s="14"/>
      <c r="L407" s="190"/>
      <c r="M407" s="195"/>
      <c r="N407" s="196"/>
      <c r="O407" s="196"/>
      <c r="P407" s="196"/>
      <c r="Q407" s="196"/>
      <c r="R407" s="196"/>
      <c r="S407" s="196"/>
      <c r="T407" s="197"/>
      <c r="U407" s="14"/>
      <c r="V407" s="14"/>
      <c r="W407" s="14"/>
      <c r="X407" s="14"/>
      <c r="Y407" s="14"/>
      <c r="Z407" s="14"/>
      <c r="AA407" s="14"/>
      <c r="AB407" s="14"/>
      <c r="AC407" s="14"/>
      <c r="AD407" s="14"/>
      <c r="AE407" s="14"/>
      <c r="AT407" s="191" t="s">
        <v>147</v>
      </c>
      <c r="AU407" s="191" t="s">
        <v>82</v>
      </c>
      <c r="AV407" s="14" t="s">
        <v>143</v>
      </c>
      <c r="AW407" s="14" t="s">
        <v>34</v>
      </c>
      <c r="AX407" s="14" t="s">
        <v>80</v>
      </c>
      <c r="AY407" s="191" t="s">
        <v>135</v>
      </c>
    </row>
    <row r="408" s="2" customFormat="1" ht="37.8" customHeight="1">
      <c r="A408" s="37"/>
      <c r="B408" s="163"/>
      <c r="C408" s="164" t="s">
        <v>592</v>
      </c>
      <c r="D408" s="164" t="s">
        <v>138</v>
      </c>
      <c r="E408" s="165" t="s">
        <v>593</v>
      </c>
      <c r="F408" s="166" t="s">
        <v>594</v>
      </c>
      <c r="G408" s="167" t="s">
        <v>242</v>
      </c>
      <c r="H408" s="168">
        <v>15.198</v>
      </c>
      <c r="I408" s="169"/>
      <c r="J408" s="170">
        <f>ROUND(I408*H408,2)</f>
        <v>0</v>
      </c>
      <c r="K408" s="166" t="s">
        <v>142</v>
      </c>
      <c r="L408" s="38"/>
      <c r="M408" s="171" t="s">
        <v>3</v>
      </c>
      <c r="N408" s="172" t="s">
        <v>43</v>
      </c>
      <c r="O408" s="71"/>
      <c r="P408" s="173">
        <f>O408*H408</f>
        <v>0</v>
      </c>
      <c r="Q408" s="173">
        <v>0.0043800000000000002</v>
      </c>
      <c r="R408" s="173">
        <f>Q408*H408</f>
        <v>0.06656724</v>
      </c>
      <c r="S408" s="173">
        <v>0</v>
      </c>
      <c r="T408" s="174">
        <f>S408*H408</f>
        <v>0</v>
      </c>
      <c r="U408" s="37"/>
      <c r="V408" s="37"/>
      <c r="W408" s="37"/>
      <c r="X408" s="37"/>
      <c r="Y408" s="37"/>
      <c r="Z408" s="37"/>
      <c r="AA408" s="37"/>
      <c r="AB408" s="37"/>
      <c r="AC408" s="37"/>
      <c r="AD408" s="37"/>
      <c r="AE408" s="37"/>
      <c r="AR408" s="175" t="s">
        <v>246</v>
      </c>
      <c r="AT408" s="175" t="s">
        <v>138</v>
      </c>
      <c r="AU408" s="175" t="s">
        <v>82</v>
      </c>
      <c r="AY408" s="18" t="s">
        <v>135</v>
      </c>
      <c r="BE408" s="176">
        <f>IF(N408="základní",J408,0)</f>
        <v>0</v>
      </c>
      <c r="BF408" s="176">
        <f>IF(N408="snížená",J408,0)</f>
        <v>0</v>
      </c>
      <c r="BG408" s="176">
        <f>IF(N408="zákl. přenesená",J408,0)</f>
        <v>0</v>
      </c>
      <c r="BH408" s="176">
        <f>IF(N408="sníž. přenesená",J408,0)</f>
        <v>0</v>
      </c>
      <c r="BI408" s="176">
        <f>IF(N408="nulová",J408,0)</f>
        <v>0</v>
      </c>
      <c r="BJ408" s="18" t="s">
        <v>80</v>
      </c>
      <c r="BK408" s="176">
        <f>ROUND(I408*H408,2)</f>
        <v>0</v>
      </c>
      <c r="BL408" s="18" t="s">
        <v>246</v>
      </c>
      <c r="BM408" s="175" t="s">
        <v>595</v>
      </c>
    </row>
    <row r="409" s="2" customFormat="1">
      <c r="A409" s="37"/>
      <c r="B409" s="38"/>
      <c r="C409" s="37"/>
      <c r="D409" s="177" t="s">
        <v>145</v>
      </c>
      <c r="E409" s="37"/>
      <c r="F409" s="178" t="s">
        <v>581</v>
      </c>
      <c r="G409" s="37"/>
      <c r="H409" s="37"/>
      <c r="I409" s="179"/>
      <c r="J409" s="37"/>
      <c r="K409" s="37"/>
      <c r="L409" s="38"/>
      <c r="M409" s="180"/>
      <c r="N409" s="181"/>
      <c r="O409" s="71"/>
      <c r="P409" s="71"/>
      <c r="Q409" s="71"/>
      <c r="R409" s="71"/>
      <c r="S409" s="71"/>
      <c r="T409" s="72"/>
      <c r="U409" s="37"/>
      <c r="V409" s="37"/>
      <c r="W409" s="37"/>
      <c r="X409" s="37"/>
      <c r="Y409" s="37"/>
      <c r="Z409" s="37"/>
      <c r="AA409" s="37"/>
      <c r="AB409" s="37"/>
      <c r="AC409" s="37"/>
      <c r="AD409" s="37"/>
      <c r="AE409" s="37"/>
      <c r="AT409" s="18" t="s">
        <v>145</v>
      </c>
      <c r="AU409" s="18" t="s">
        <v>82</v>
      </c>
    </row>
    <row r="410" s="13" customFormat="1">
      <c r="A410" s="13"/>
      <c r="B410" s="182"/>
      <c r="C410" s="13"/>
      <c r="D410" s="177" t="s">
        <v>147</v>
      </c>
      <c r="E410" s="183" t="s">
        <v>3</v>
      </c>
      <c r="F410" s="184" t="s">
        <v>596</v>
      </c>
      <c r="G410" s="13"/>
      <c r="H410" s="185">
        <v>15.198</v>
      </c>
      <c r="I410" s="186"/>
      <c r="J410" s="13"/>
      <c r="K410" s="13"/>
      <c r="L410" s="182"/>
      <c r="M410" s="187"/>
      <c r="N410" s="188"/>
      <c r="O410" s="188"/>
      <c r="P410" s="188"/>
      <c r="Q410" s="188"/>
      <c r="R410" s="188"/>
      <c r="S410" s="188"/>
      <c r="T410" s="189"/>
      <c r="U410" s="13"/>
      <c r="V410" s="13"/>
      <c r="W410" s="13"/>
      <c r="X410" s="13"/>
      <c r="Y410" s="13"/>
      <c r="Z410" s="13"/>
      <c r="AA410" s="13"/>
      <c r="AB410" s="13"/>
      <c r="AC410" s="13"/>
      <c r="AD410" s="13"/>
      <c r="AE410" s="13"/>
      <c r="AT410" s="183" t="s">
        <v>147</v>
      </c>
      <c r="AU410" s="183" t="s">
        <v>82</v>
      </c>
      <c r="AV410" s="13" t="s">
        <v>82</v>
      </c>
      <c r="AW410" s="13" t="s">
        <v>34</v>
      </c>
      <c r="AX410" s="13" t="s">
        <v>80</v>
      </c>
      <c r="AY410" s="183" t="s">
        <v>135</v>
      </c>
    </row>
    <row r="411" s="2" customFormat="1" ht="37.8" customHeight="1">
      <c r="A411" s="37"/>
      <c r="B411" s="163"/>
      <c r="C411" s="164" t="s">
        <v>597</v>
      </c>
      <c r="D411" s="164" t="s">
        <v>138</v>
      </c>
      <c r="E411" s="165" t="s">
        <v>598</v>
      </c>
      <c r="F411" s="166" t="s">
        <v>599</v>
      </c>
      <c r="G411" s="167" t="s">
        <v>159</v>
      </c>
      <c r="H411" s="168">
        <v>50.979999999999997</v>
      </c>
      <c r="I411" s="169"/>
      <c r="J411" s="170">
        <f>ROUND(I411*H411,2)</f>
        <v>0</v>
      </c>
      <c r="K411" s="166" t="s">
        <v>142</v>
      </c>
      <c r="L411" s="38"/>
      <c r="M411" s="171" t="s">
        <v>3</v>
      </c>
      <c r="N411" s="172" t="s">
        <v>43</v>
      </c>
      <c r="O411" s="71"/>
      <c r="P411" s="173">
        <f>O411*H411</f>
        <v>0</v>
      </c>
      <c r="Q411" s="173">
        <v>0</v>
      </c>
      <c r="R411" s="173">
        <f>Q411*H411</f>
        <v>0</v>
      </c>
      <c r="S411" s="173">
        <v>0</v>
      </c>
      <c r="T411" s="174">
        <f>S411*H411</f>
        <v>0</v>
      </c>
      <c r="U411" s="37"/>
      <c r="V411" s="37"/>
      <c r="W411" s="37"/>
      <c r="X411" s="37"/>
      <c r="Y411" s="37"/>
      <c r="Z411" s="37"/>
      <c r="AA411" s="37"/>
      <c r="AB411" s="37"/>
      <c r="AC411" s="37"/>
      <c r="AD411" s="37"/>
      <c r="AE411" s="37"/>
      <c r="AR411" s="175" t="s">
        <v>246</v>
      </c>
      <c r="AT411" s="175" t="s">
        <v>138</v>
      </c>
      <c r="AU411" s="175" t="s">
        <v>82</v>
      </c>
      <c r="AY411" s="18" t="s">
        <v>135</v>
      </c>
      <c r="BE411" s="176">
        <f>IF(N411="základní",J411,0)</f>
        <v>0</v>
      </c>
      <c r="BF411" s="176">
        <f>IF(N411="snížená",J411,0)</f>
        <v>0</v>
      </c>
      <c r="BG411" s="176">
        <f>IF(N411="zákl. přenesená",J411,0)</f>
        <v>0</v>
      </c>
      <c r="BH411" s="176">
        <f>IF(N411="sníž. přenesená",J411,0)</f>
        <v>0</v>
      </c>
      <c r="BI411" s="176">
        <f>IF(N411="nulová",J411,0)</f>
        <v>0</v>
      </c>
      <c r="BJ411" s="18" t="s">
        <v>80</v>
      </c>
      <c r="BK411" s="176">
        <f>ROUND(I411*H411,2)</f>
        <v>0</v>
      </c>
      <c r="BL411" s="18" t="s">
        <v>246</v>
      </c>
      <c r="BM411" s="175" t="s">
        <v>600</v>
      </c>
    </row>
    <row r="412" s="2" customFormat="1">
      <c r="A412" s="37"/>
      <c r="B412" s="38"/>
      <c r="C412" s="37"/>
      <c r="D412" s="177" t="s">
        <v>145</v>
      </c>
      <c r="E412" s="37"/>
      <c r="F412" s="178" t="s">
        <v>581</v>
      </c>
      <c r="G412" s="37"/>
      <c r="H412" s="37"/>
      <c r="I412" s="179"/>
      <c r="J412" s="37"/>
      <c r="K412" s="37"/>
      <c r="L412" s="38"/>
      <c r="M412" s="180"/>
      <c r="N412" s="181"/>
      <c r="O412" s="71"/>
      <c r="P412" s="71"/>
      <c r="Q412" s="71"/>
      <c r="R412" s="71"/>
      <c r="S412" s="71"/>
      <c r="T412" s="72"/>
      <c r="U412" s="37"/>
      <c r="V412" s="37"/>
      <c r="W412" s="37"/>
      <c r="X412" s="37"/>
      <c r="Y412" s="37"/>
      <c r="Z412" s="37"/>
      <c r="AA412" s="37"/>
      <c r="AB412" s="37"/>
      <c r="AC412" s="37"/>
      <c r="AD412" s="37"/>
      <c r="AE412" s="37"/>
      <c r="AT412" s="18" t="s">
        <v>145</v>
      </c>
      <c r="AU412" s="18" t="s">
        <v>82</v>
      </c>
    </row>
    <row r="413" s="13" customFormat="1">
      <c r="A413" s="13"/>
      <c r="B413" s="182"/>
      <c r="C413" s="13"/>
      <c r="D413" s="177" t="s">
        <v>147</v>
      </c>
      <c r="E413" s="183" t="s">
        <v>3</v>
      </c>
      <c r="F413" s="184" t="s">
        <v>601</v>
      </c>
      <c r="G413" s="13"/>
      <c r="H413" s="185">
        <v>50.979999999999997</v>
      </c>
      <c r="I413" s="186"/>
      <c r="J413" s="13"/>
      <c r="K413" s="13"/>
      <c r="L413" s="182"/>
      <c r="M413" s="187"/>
      <c r="N413" s="188"/>
      <c r="O413" s="188"/>
      <c r="P413" s="188"/>
      <c r="Q413" s="188"/>
      <c r="R413" s="188"/>
      <c r="S413" s="188"/>
      <c r="T413" s="189"/>
      <c r="U413" s="13"/>
      <c r="V413" s="13"/>
      <c r="W413" s="13"/>
      <c r="X413" s="13"/>
      <c r="Y413" s="13"/>
      <c r="Z413" s="13"/>
      <c r="AA413" s="13"/>
      <c r="AB413" s="13"/>
      <c r="AC413" s="13"/>
      <c r="AD413" s="13"/>
      <c r="AE413" s="13"/>
      <c r="AT413" s="183" t="s">
        <v>147</v>
      </c>
      <c r="AU413" s="183" t="s">
        <v>82</v>
      </c>
      <c r="AV413" s="13" t="s">
        <v>82</v>
      </c>
      <c r="AW413" s="13" t="s">
        <v>34</v>
      </c>
      <c r="AX413" s="13" t="s">
        <v>80</v>
      </c>
      <c r="AY413" s="183" t="s">
        <v>135</v>
      </c>
    </row>
    <row r="414" s="2" customFormat="1" ht="24.15" customHeight="1">
      <c r="A414" s="37"/>
      <c r="B414" s="163"/>
      <c r="C414" s="198" t="s">
        <v>602</v>
      </c>
      <c r="D414" s="198" t="s">
        <v>290</v>
      </c>
      <c r="E414" s="199" t="s">
        <v>603</v>
      </c>
      <c r="F414" s="200" t="s">
        <v>604</v>
      </c>
      <c r="G414" s="201" t="s">
        <v>159</v>
      </c>
      <c r="H414" s="202">
        <v>56.078000000000003</v>
      </c>
      <c r="I414" s="203"/>
      <c r="J414" s="204">
        <f>ROUND(I414*H414,2)</f>
        <v>0</v>
      </c>
      <c r="K414" s="200" t="s">
        <v>142</v>
      </c>
      <c r="L414" s="205"/>
      <c r="M414" s="206" t="s">
        <v>3</v>
      </c>
      <c r="N414" s="207" t="s">
        <v>43</v>
      </c>
      <c r="O414" s="71"/>
      <c r="P414" s="173">
        <f>O414*H414</f>
        <v>0</v>
      </c>
      <c r="Q414" s="173">
        <v>0.00017000000000000001</v>
      </c>
      <c r="R414" s="173">
        <f>Q414*H414</f>
        <v>0.0095332600000000017</v>
      </c>
      <c r="S414" s="173">
        <v>0</v>
      </c>
      <c r="T414" s="174">
        <f>S414*H414</f>
        <v>0</v>
      </c>
      <c r="U414" s="37"/>
      <c r="V414" s="37"/>
      <c r="W414" s="37"/>
      <c r="X414" s="37"/>
      <c r="Y414" s="37"/>
      <c r="Z414" s="37"/>
      <c r="AA414" s="37"/>
      <c r="AB414" s="37"/>
      <c r="AC414" s="37"/>
      <c r="AD414" s="37"/>
      <c r="AE414" s="37"/>
      <c r="AR414" s="175" t="s">
        <v>333</v>
      </c>
      <c r="AT414" s="175" t="s">
        <v>290</v>
      </c>
      <c r="AU414" s="175" t="s">
        <v>82</v>
      </c>
      <c r="AY414" s="18" t="s">
        <v>135</v>
      </c>
      <c r="BE414" s="176">
        <f>IF(N414="základní",J414,0)</f>
        <v>0</v>
      </c>
      <c r="BF414" s="176">
        <f>IF(N414="snížená",J414,0)</f>
        <v>0</v>
      </c>
      <c r="BG414" s="176">
        <f>IF(N414="zákl. přenesená",J414,0)</f>
        <v>0</v>
      </c>
      <c r="BH414" s="176">
        <f>IF(N414="sníž. přenesená",J414,0)</f>
        <v>0</v>
      </c>
      <c r="BI414" s="176">
        <f>IF(N414="nulová",J414,0)</f>
        <v>0</v>
      </c>
      <c r="BJ414" s="18" t="s">
        <v>80</v>
      </c>
      <c r="BK414" s="176">
        <f>ROUND(I414*H414,2)</f>
        <v>0</v>
      </c>
      <c r="BL414" s="18" t="s">
        <v>246</v>
      </c>
      <c r="BM414" s="175" t="s">
        <v>605</v>
      </c>
    </row>
    <row r="415" s="13" customFormat="1">
      <c r="A415" s="13"/>
      <c r="B415" s="182"/>
      <c r="C415" s="13"/>
      <c r="D415" s="177" t="s">
        <v>147</v>
      </c>
      <c r="E415" s="13"/>
      <c r="F415" s="184" t="s">
        <v>606</v>
      </c>
      <c r="G415" s="13"/>
      <c r="H415" s="185">
        <v>56.078000000000003</v>
      </c>
      <c r="I415" s="186"/>
      <c r="J415" s="13"/>
      <c r="K415" s="13"/>
      <c r="L415" s="182"/>
      <c r="M415" s="187"/>
      <c r="N415" s="188"/>
      <c r="O415" s="188"/>
      <c r="P415" s="188"/>
      <c r="Q415" s="188"/>
      <c r="R415" s="188"/>
      <c r="S415" s="188"/>
      <c r="T415" s="189"/>
      <c r="U415" s="13"/>
      <c r="V415" s="13"/>
      <c r="W415" s="13"/>
      <c r="X415" s="13"/>
      <c r="Y415" s="13"/>
      <c r="Z415" s="13"/>
      <c r="AA415" s="13"/>
      <c r="AB415" s="13"/>
      <c r="AC415" s="13"/>
      <c r="AD415" s="13"/>
      <c r="AE415" s="13"/>
      <c r="AT415" s="183" t="s">
        <v>147</v>
      </c>
      <c r="AU415" s="183" t="s">
        <v>82</v>
      </c>
      <c r="AV415" s="13" t="s">
        <v>82</v>
      </c>
      <c r="AW415" s="13" t="s">
        <v>4</v>
      </c>
      <c r="AX415" s="13" t="s">
        <v>80</v>
      </c>
      <c r="AY415" s="183" t="s">
        <v>135</v>
      </c>
    </row>
    <row r="416" s="2" customFormat="1" ht="24.15" customHeight="1">
      <c r="A416" s="37"/>
      <c r="B416" s="163"/>
      <c r="C416" s="198" t="s">
        <v>607</v>
      </c>
      <c r="D416" s="198" t="s">
        <v>290</v>
      </c>
      <c r="E416" s="199" t="s">
        <v>608</v>
      </c>
      <c r="F416" s="200" t="s">
        <v>609</v>
      </c>
      <c r="G416" s="201" t="s">
        <v>242</v>
      </c>
      <c r="H416" s="202">
        <v>56.078000000000003</v>
      </c>
      <c r="I416" s="203"/>
      <c r="J416" s="204">
        <f>ROUND(I416*H416,2)</f>
        <v>0</v>
      </c>
      <c r="K416" s="200" t="s">
        <v>142</v>
      </c>
      <c r="L416" s="205"/>
      <c r="M416" s="206" t="s">
        <v>3</v>
      </c>
      <c r="N416" s="207" t="s">
        <v>43</v>
      </c>
      <c r="O416" s="71"/>
      <c r="P416" s="173">
        <f>O416*H416</f>
        <v>0</v>
      </c>
      <c r="Q416" s="173">
        <v>2.0000000000000002E-05</v>
      </c>
      <c r="R416" s="173">
        <f>Q416*H416</f>
        <v>0.0011215600000000002</v>
      </c>
      <c r="S416" s="173">
        <v>0</v>
      </c>
      <c r="T416" s="174">
        <f>S416*H416</f>
        <v>0</v>
      </c>
      <c r="U416" s="37"/>
      <c r="V416" s="37"/>
      <c r="W416" s="37"/>
      <c r="X416" s="37"/>
      <c r="Y416" s="37"/>
      <c r="Z416" s="37"/>
      <c r="AA416" s="37"/>
      <c r="AB416" s="37"/>
      <c r="AC416" s="37"/>
      <c r="AD416" s="37"/>
      <c r="AE416" s="37"/>
      <c r="AR416" s="175" t="s">
        <v>333</v>
      </c>
      <c r="AT416" s="175" t="s">
        <v>290</v>
      </c>
      <c r="AU416" s="175" t="s">
        <v>82</v>
      </c>
      <c r="AY416" s="18" t="s">
        <v>135</v>
      </c>
      <c r="BE416" s="176">
        <f>IF(N416="základní",J416,0)</f>
        <v>0</v>
      </c>
      <c r="BF416" s="176">
        <f>IF(N416="snížená",J416,0)</f>
        <v>0</v>
      </c>
      <c r="BG416" s="176">
        <f>IF(N416="zákl. přenesená",J416,0)</f>
        <v>0</v>
      </c>
      <c r="BH416" s="176">
        <f>IF(N416="sníž. přenesená",J416,0)</f>
        <v>0</v>
      </c>
      <c r="BI416" s="176">
        <f>IF(N416="nulová",J416,0)</f>
        <v>0</v>
      </c>
      <c r="BJ416" s="18" t="s">
        <v>80</v>
      </c>
      <c r="BK416" s="176">
        <f>ROUND(I416*H416,2)</f>
        <v>0</v>
      </c>
      <c r="BL416" s="18" t="s">
        <v>246</v>
      </c>
      <c r="BM416" s="175" t="s">
        <v>610</v>
      </c>
    </row>
    <row r="417" s="13" customFormat="1">
      <c r="A417" s="13"/>
      <c r="B417" s="182"/>
      <c r="C417" s="13"/>
      <c r="D417" s="177" t="s">
        <v>147</v>
      </c>
      <c r="E417" s="13"/>
      <c r="F417" s="184" t="s">
        <v>606</v>
      </c>
      <c r="G417" s="13"/>
      <c r="H417" s="185">
        <v>56.078000000000003</v>
      </c>
      <c r="I417" s="186"/>
      <c r="J417" s="13"/>
      <c r="K417" s="13"/>
      <c r="L417" s="182"/>
      <c r="M417" s="187"/>
      <c r="N417" s="188"/>
      <c r="O417" s="188"/>
      <c r="P417" s="188"/>
      <c r="Q417" s="188"/>
      <c r="R417" s="188"/>
      <c r="S417" s="188"/>
      <c r="T417" s="189"/>
      <c r="U417" s="13"/>
      <c r="V417" s="13"/>
      <c r="W417" s="13"/>
      <c r="X417" s="13"/>
      <c r="Y417" s="13"/>
      <c r="Z417" s="13"/>
      <c r="AA417" s="13"/>
      <c r="AB417" s="13"/>
      <c r="AC417" s="13"/>
      <c r="AD417" s="13"/>
      <c r="AE417" s="13"/>
      <c r="AT417" s="183" t="s">
        <v>147</v>
      </c>
      <c r="AU417" s="183" t="s">
        <v>82</v>
      </c>
      <c r="AV417" s="13" t="s">
        <v>82</v>
      </c>
      <c r="AW417" s="13" t="s">
        <v>4</v>
      </c>
      <c r="AX417" s="13" t="s">
        <v>80</v>
      </c>
      <c r="AY417" s="183" t="s">
        <v>135</v>
      </c>
    </row>
    <row r="418" s="2" customFormat="1" ht="24.15" customHeight="1">
      <c r="A418" s="37"/>
      <c r="B418" s="163"/>
      <c r="C418" s="198" t="s">
        <v>611</v>
      </c>
      <c r="D418" s="198" t="s">
        <v>290</v>
      </c>
      <c r="E418" s="199" t="s">
        <v>612</v>
      </c>
      <c r="F418" s="200" t="s">
        <v>613</v>
      </c>
      <c r="G418" s="201" t="s">
        <v>242</v>
      </c>
      <c r="H418" s="202">
        <v>82.873999999999995</v>
      </c>
      <c r="I418" s="203"/>
      <c r="J418" s="204">
        <f>ROUND(I418*H418,2)</f>
        <v>0</v>
      </c>
      <c r="K418" s="200" t="s">
        <v>142</v>
      </c>
      <c r="L418" s="205"/>
      <c r="M418" s="206" t="s">
        <v>3</v>
      </c>
      <c r="N418" s="207" t="s">
        <v>43</v>
      </c>
      <c r="O418" s="71"/>
      <c r="P418" s="173">
        <f>O418*H418</f>
        <v>0</v>
      </c>
      <c r="Q418" s="173">
        <v>5.0000000000000002E-05</v>
      </c>
      <c r="R418" s="173">
        <f>Q418*H418</f>
        <v>0.0041437000000000002</v>
      </c>
      <c r="S418" s="173">
        <v>0</v>
      </c>
      <c r="T418" s="174">
        <f>S418*H418</f>
        <v>0</v>
      </c>
      <c r="U418" s="37"/>
      <c r="V418" s="37"/>
      <c r="W418" s="37"/>
      <c r="X418" s="37"/>
      <c r="Y418" s="37"/>
      <c r="Z418" s="37"/>
      <c r="AA418" s="37"/>
      <c r="AB418" s="37"/>
      <c r="AC418" s="37"/>
      <c r="AD418" s="37"/>
      <c r="AE418" s="37"/>
      <c r="AR418" s="175" t="s">
        <v>333</v>
      </c>
      <c r="AT418" s="175" t="s">
        <v>290</v>
      </c>
      <c r="AU418" s="175" t="s">
        <v>82</v>
      </c>
      <c r="AY418" s="18" t="s">
        <v>135</v>
      </c>
      <c r="BE418" s="176">
        <f>IF(N418="základní",J418,0)</f>
        <v>0</v>
      </c>
      <c r="BF418" s="176">
        <f>IF(N418="snížená",J418,0)</f>
        <v>0</v>
      </c>
      <c r="BG418" s="176">
        <f>IF(N418="zákl. přenesená",J418,0)</f>
        <v>0</v>
      </c>
      <c r="BH418" s="176">
        <f>IF(N418="sníž. přenesená",J418,0)</f>
        <v>0</v>
      </c>
      <c r="BI418" s="176">
        <f>IF(N418="nulová",J418,0)</f>
        <v>0</v>
      </c>
      <c r="BJ418" s="18" t="s">
        <v>80</v>
      </c>
      <c r="BK418" s="176">
        <f>ROUND(I418*H418,2)</f>
        <v>0</v>
      </c>
      <c r="BL418" s="18" t="s">
        <v>246</v>
      </c>
      <c r="BM418" s="175" t="s">
        <v>614</v>
      </c>
    </row>
    <row r="419" s="13" customFormat="1">
      <c r="A419" s="13"/>
      <c r="B419" s="182"/>
      <c r="C419" s="13"/>
      <c r="D419" s="177" t="s">
        <v>147</v>
      </c>
      <c r="E419" s="183" t="s">
        <v>3</v>
      </c>
      <c r="F419" s="184" t="s">
        <v>615</v>
      </c>
      <c r="G419" s="13"/>
      <c r="H419" s="185">
        <v>19.172000000000001</v>
      </c>
      <c r="I419" s="186"/>
      <c r="J419" s="13"/>
      <c r="K419" s="13"/>
      <c r="L419" s="182"/>
      <c r="M419" s="187"/>
      <c r="N419" s="188"/>
      <c r="O419" s="188"/>
      <c r="P419" s="188"/>
      <c r="Q419" s="188"/>
      <c r="R419" s="188"/>
      <c r="S419" s="188"/>
      <c r="T419" s="189"/>
      <c r="U419" s="13"/>
      <c r="V419" s="13"/>
      <c r="W419" s="13"/>
      <c r="X419" s="13"/>
      <c r="Y419" s="13"/>
      <c r="Z419" s="13"/>
      <c r="AA419" s="13"/>
      <c r="AB419" s="13"/>
      <c r="AC419" s="13"/>
      <c r="AD419" s="13"/>
      <c r="AE419" s="13"/>
      <c r="AT419" s="183" t="s">
        <v>147</v>
      </c>
      <c r="AU419" s="183" t="s">
        <v>82</v>
      </c>
      <c r="AV419" s="13" t="s">
        <v>82</v>
      </c>
      <c r="AW419" s="13" t="s">
        <v>34</v>
      </c>
      <c r="AX419" s="13" t="s">
        <v>72</v>
      </c>
      <c r="AY419" s="183" t="s">
        <v>135</v>
      </c>
    </row>
    <row r="420" s="13" customFormat="1">
      <c r="A420" s="13"/>
      <c r="B420" s="182"/>
      <c r="C420" s="13"/>
      <c r="D420" s="177" t="s">
        <v>147</v>
      </c>
      <c r="E420" s="183" t="s">
        <v>3</v>
      </c>
      <c r="F420" s="184" t="s">
        <v>616</v>
      </c>
      <c r="G420" s="13"/>
      <c r="H420" s="185">
        <v>7.3600000000000003</v>
      </c>
      <c r="I420" s="186"/>
      <c r="J420" s="13"/>
      <c r="K420" s="13"/>
      <c r="L420" s="182"/>
      <c r="M420" s="187"/>
      <c r="N420" s="188"/>
      <c r="O420" s="188"/>
      <c r="P420" s="188"/>
      <c r="Q420" s="188"/>
      <c r="R420" s="188"/>
      <c r="S420" s="188"/>
      <c r="T420" s="189"/>
      <c r="U420" s="13"/>
      <c r="V420" s="13"/>
      <c r="W420" s="13"/>
      <c r="X420" s="13"/>
      <c r="Y420" s="13"/>
      <c r="Z420" s="13"/>
      <c r="AA420" s="13"/>
      <c r="AB420" s="13"/>
      <c r="AC420" s="13"/>
      <c r="AD420" s="13"/>
      <c r="AE420" s="13"/>
      <c r="AT420" s="183" t="s">
        <v>147</v>
      </c>
      <c r="AU420" s="183" t="s">
        <v>82</v>
      </c>
      <c r="AV420" s="13" t="s">
        <v>82</v>
      </c>
      <c r="AW420" s="13" t="s">
        <v>34</v>
      </c>
      <c r="AX420" s="13" t="s">
        <v>72</v>
      </c>
      <c r="AY420" s="183" t="s">
        <v>135</v>
      </c>
    </row>
    <row r="421" s="13" customFormat="1">
      <c r="A421" s="13"/>
      <c r="B421" s="182"/>
      <c r="C421" s="13"/>
      <c r="D421" s="177" t="s">
        <v>147</v>
      </c>
      <c r="E421" s="183" t="s">
        <v>3</v>
      </c>
      <c r="F421" s="184" t="s">
        <v>617</v>
      </c>
      <c r="G421" s="13"/>
      <c r="H421" s="185">
        <v>6.2759999999999998</v>
      </c>
      <c r="I421" s="186"/>
      <c r="J421" s="13"/>
      <c r="K421" s="13"/>
      <c r="L421" s="182"/>
      <c r="M421" s="187"/>
      <c r="N421" s="188"/>
      <c r="O421" s="188"/>
      <c r="P421" s="188"/>
      <c r="Q421" s="188"/>
      <c r="R421" s="188"/>
      <c r="S421" s="188"/>
      <c r="T421" s="189"/>
      <c r="U421" s="13"/>
      <c r="V421" s="13"/>
      <c r="W421" s="13"/>
      <c r="X421" s="13"/>
      <c r="Y421" s="13"/>
      <c r="Z421" s="13"/>
      <c r="AA421" s="13"/>
      <c r="AB421" s="13"/>
      <c r="AC421" s="13"/>
      <c r="AD421" s="13"/>
      <c r="AE421" s="13"/>
      <c r="AT421" s="183" t="s">
        <v>147</v>
      </c>
      <c r="AU421" s="183" t="s">
        <v>82</v>
      </c>
      <c r="AV421" s="13" t="s">
        <v>82</v>
      </c>
      <c r="AW421" s="13" t="s">
        <v>34</v>
      </c>
      <c r="AX421" s="13" t="s">
        <v>72</v>
      </c>
      <c r="AY421" s="183" t="s">
        <v>135</v>
      </c>
    </row>
    <row r="422" s="13" customFormat="1">
      <c r="A422" s="13"/>
      <c r="B422" s="182"/>
      <c r="C422" s="13"/>
      <c r="D422" s="177" t="s">
        <v>147</v>
      </c>
      <c r="E422" s="183" t="s">
        <v>3</v>
      </c>
      <c r="F422" s="184" t="s">
        <v>618</v>
      </c>
      <c r="G422" s="13"/>
      <c r="H422" s="185">
        <v>4.7199999999999998</v>
      </c>
      <c r="I422" s="186"/>
      <c r="J422" s="13"/>
      <c r="K422" s="13"/>
      <c r="L422" s="182"/>
      <c r="M422" s="187"/>
      <c r="N422" s="188"/>
      <c r="O422" s="188"/>
      <c r="P422" s="188"/>
      <c r="Q422" s="188"/>
      <c r="R422" s="188"/>
      <c r="S422" s="188"/>
      <c r="T422" s="189"/>
      <c r="U422" s="13"/>
      <c r="V422" s="13"/>
      <c r="W422" s="13"/>
      <c r="X422" s="13"/>
      <c r="Y422" s="13"/>
      <c r="Z422" s="13"/>
      <c r="AA422" s="13"/>
      <c r="AB422" s="13"/>
      <c r="AC422" s="13"/>
      <c r="AD422" s="13"/>
      <c r="AE422" s="13"/>
      <c r="AT422" s="183" t="s">
        <v>147</v>
      </c>
      <c r="AU422" s="183" t="s">
        <v>82</v>
      </c>
      <c r="AV422" s="13" t="s">
        <v>82</v>
      </c>
      <c r="AW422" s="13" t="s">
        <v>34</v>
      </c>
      <c r="AX422" s="13" t="s">
        <v>72</v>
      </c>
      <c r="AY422" s="183" t="s">
        <v>135</v>
      </c>
    </row>
    <row r="423" s="13" customFormat="1">
      <c r="A423" s="13"/>
      <c r="B423" s="182"/>
      <c r="C423" s="13"/>
      <c r="D423" s="177" t="s">
        <v>147</v>
      </c>
      <c r="E423" s="183" t="s">
        <v>3</v>
      </c>
      <c r="F423" s="184" t="s">
        <v>619</v>
      </c>
      <c r="G423" s="13"/>
      <c r="H423" s="185">
        <v>19.552</v>
      </c>
      <c r="I423" s="186"/>
      <c r="J423" s="13"/>
      <c r="K423" s="13"/>
      <c r="L423" s="182"/>
      <c r="M423" s="187"/>
      <c r="N423" s="188"/>
      <c r="O423" s="188"/>
      <c r="P423" s="188"/>
      <c r="Q423" s="188"/>
      <c r="R423" s="188"/>
      <c r="S423" s="188"/>
      <c r="T423" s="189"/>
      <c r="U423" s="13"/>
      <c r="V423" s="13"/>
      <c r="W423" s="13"/>
      <c r="X423" s="13"/>
      <c r="Y423" s="13"/>
      <c r="Z423" s="13"/>
      <c r="AA423" s="13"/>
      <c r="AB423" s="13"/>
      <c r="AC423" s="13"/>
      <c r="AD423" s="13"/>
      <c r="AE423" s="13"/>
      <c r="AT423" s="183" t="s">
        <v>147</v>
      </c>
      <c r="AU423" s="183" t="s">
        <v>82</v>
      </c>
      <c r="AV423" s="13" t="s">
        <v>82</v>
      </c>
      <c r="AW423" s="13" t="s">
        <v>34</v>
      </c>
      <c r="AX423" s="13" t="s">
        <v>72</v>
      </c>
      <c r="AY423" s="183" t="s">
        <v>135</v>
      </c>
    </row>
    <row r="424" s="13" customFormat="1">
      <c r="A424" s="13"/>
      <c r="B424" s="182"/>
      <c r="C424" s="13"/>
      <c r="D424" s="177" t="s">
        <v>147</v>
      </c>
      <c r="E424" s="183" t="s">
        <v>3</v>
      </c>
      <c r="F424" s="184" t="s">
        <v>620</v>
      </c>
      <c r="G424" s="13"/>
      <c r="H424" s="185">
        <v>6.3399999999999999</v>
      </c>
      <c r="I424" s="186"/>
      <c r="J424" s="13"/>
      <c r="K424" s="13"/>
      <c r="L424" s="182"/>
      <c r="M424" s="187"/>
      <c r="N424" s="188"/>
      <c r="O424" s="188"/>
      <c r="P424" s="188"/>
      <c r="Q424" s="188"/>
      <c r="R424" s="188"/>
      <c r="S424" s="188"/>
      <c r="T424" s="189"/>
      <c r="U424" s="13"/>
      <c r="V424" s="13"/>
      <c r="W424" s="13"/>
      <c r="X424" s="13"/>
      <c r="Y424" s="13"/>
      <c r="Z424" s="13"/>
      <c r="AA424" s="13"/>
      <c r="AB424" s="13"/>
      <c r="AC424" s="13"/>
      <c r="AD424" s="13"/>
      <c r="AE424" s="13"/>
      <c r="AT424" s="183" t="s">
        <v>147</v>
      </c>
      <c r="AU424" s="183" t="s">
        <v>82</v>
      </c>
      <c r="AV424" s="13" t="s">
        <v>82</v>
      </c>
      <c r="AW424" s="13" t="s">
        <v>34</v>
      </c>
      <c r="AX424" s="13" t="s">
        <v>72</v>
      </c>
      <c r="AY424" s="183" t="s">
        <v>135</v>
      </c>
    </row>
    <row r="425" s="13" customFormat="1">
      <c r="A425" s="13"/>
      <c r="B425" s="182"/>
      <c r="C425" s="13"/>
      <c r="D425" s="177" t="s">
        <v>147</v>
      </c>
      <c r="E425" s="183" t="s">
        <v>3</v>
      </c>
      <c r="F425" s="184" t="s">
        <v>621</v>
      </c>
      <c r="G425" s="13"/>
      <c r="H425" s="185">
        <v>4.6200000000000001</v>
      </c>
      <c r="I425" s="186"/>
      <c r="J425" s="13"/>
      <c r="K425" s="13"/>
      <c r="L425" s="182"/>
      <c r="M425" s="187"/>
      <c r="N425" s="188"/>
      <c r="O425" s="188"/>
      <c r="P425" s="188"/>
      <c r="Q425" s="188"/>
      <c r="R425" s="188"/>
      <c r="S425" s="188"/>
      <c r="T425" s="189"/>
      <c r="U425" s="13"/>
      <c r="V425" s="13"/>
      <c r="W425" s="13"/>
      <c r="X425" s="13"/>
      <c r="Y425" s="13"/>
      <c r="Z425" s="13"/>
      <c r="AA425" s="13"/>
      <c r="AB425" s="13"/>
      <c r="AC425" s="13"/>
      <c r="AD425" s="13"/>
      <c r="AE425" s="13"/>
      <c r="AT425" s="183" t="s">
        <v>147</v>
      </c>
      <c r="AU425" s="183" t="s">
        <v>82</v>
      </c>
      <c r="AV425" s="13" t="s">
        <v>82</v>
      </c>
      <c r="AW425" s="13" t="s">
        <v>34</v>
      </c>
      <c r="AX425" s="13" t="s">
        <v>72</v>
      </c>
      <c r="AY425" s="183" t="s">
        <v>135</v>
      </c>
    </row>
    <row r="426" s="13" customFormat="1">
      <c r="A426" s="13"/>
      <c r="B426" s="182"/>
      <c r="C426" s="13"/>
      <c r="D426" s="177" t="s">
        <v>147</v>
      </c>
      <c r="E426" s="183" t="s">
        <v>3</v>
      </c>
      <c r="F426" s="184" t="s">
        <v>622</v>
      </c>
      <c r="G426" s="13"/>
      <c r="H426" s="185">
        <v>7.2999999999999998</v>
      </c>
      <c r="I426" s="186"/>
      <c r="J426" s="13"/>
      <c r="K426" s="13"/>
      <c r="L426" s="182"/>
      <c r="M426" s="187"/>
      <c r="N426" s="188"/>
      <c r="O426" s="188"/>
      <c r="P426" s="188"/>
      <c r="Q426" s="188"/>
      <c r="R426" s="188"/>
      <c r="S426" s="188"/>
      <c r="T426" s="189"/>
      <c r="U426" s="13"/>
      <c r="V426" s="13"/>
      <c r="W426" s="13"/>
      <c r="X426" s="13"/>
      <c r="Y426" s="13"/>
      <c r="Z426" s="13"/>
      <c r="AA426" s="13"/>
      <c r="AB426" s="13"/>
      <c r="AC426" s="13"/>
      <c r="AD426" s="13"/>
      <c r="AE426" s="13"/>
      <c r="AT426" s="183" t="s">
        <v>147</v>
      </c>
      <c r="AU426" s="183" t="s">
        <v>82</v>
      </c>
      <c r="AV426" s="13" t="s">
        <v>82</v>
      </c>
      <c r="AW426" s="13" t="s">
        <v>34</v>
      </c>
      <c r="AX426" s="13" t="s">
        <v>72</v>
      </c>
      <c r="AY426" s="183" t="s">
        <v>135</v>
      </c>
    </row>
    <row r="427" s="14" customFormat="1">
      <c r="A427" s="14"/>
      <c r="B427" s="190"/>
      <c r="C427" s="14"/>
      <c r="D427" s="177" t="s">
        <v>147</v>
      </c>
      <c r="E427" s="191" t="s">
        <v>3</v>
      </c>
      <c r="F427" s="192" t="s">
        <v>191</v>
      </c>
      <c r="G427" s="14"/>
      <c r="H427" s="193">
        <v>75.340000000000003</v>
      </c>
      <c r="I427" s="194"/>
      <c r="J427" s="14"/>
      <c r="K427" s="14"/>
      <c r="L427" s="190"/>
      <c r="M427" s="195"/>
      <c r="N427" s="196"/>
      <c r="O427" s="196"/>
      <c r="P427" s="196"/>
      <c r="Q427" s="196"/>
      <c r="R427" s="196"/>
      <c r="S427" s="196"/>
      <c r="T427" s="197"/>
      <c r="U427" s="14"/>
      <c r="V427" s="14"/>
      <c r="W427" s="14"/>
      <c r="X427" s="14"/>
      <c r="Y427" s="14"/>
      <c r="Z427" s="14"/>
      <c r="AA427" s="14"/>
      <c r="AB427" s="14"/>
      <c r="AC427" s="14"/>
      <c r="AD427" s="14"/>
      <c r="AE427" s="14"/>
      <c r="AT427" s="191" t="s">
        <v>147</v>
      </c>
      <c r="AU427" s="191" t="s">
        <v>82</v>
      </c>
      <c r="AV427" s="14" t="s">
        <v>143</v>
      </c>
      <c r="AW427" s="14" t="s">
        <v>34</v>
      </c>
      <c r="AX427" s="14" t="s">
        <v>80</v>
      </c>
      <c r="AY427" s="191" t="s">
        <v>135</v>
      </c>
    </row>
    <row r="428" s="13" customFormat="1">
      <c r="A428" s="13"/>
      <c r="B428" s="182"/>
      <c r="C428" s="13"/>
      <c r="D428" s="177" t="s">
        <v>147</v>
      </c>
      <c r="E428" s="13"/>
      <c r="F428" s="184" t="s">
        <v>623</v>
      </c>
      <c r="G428" s="13"/>
      <c r="H428" s="185">
        <v>82.873999999999995</v>
      </c>
      <c r="I428" s="186"/>
      <c r="J428" s="13"/>
      <c r="K428" s="13"/>
      <c r="L428" s="182"/>
      <c r="M428" s="187"/>
      <c r="N428" s="188"/>
      <c r="O428" s="188"/>
      <c r="P428" s="188"/>
      <c r="Q428" s="188"/>
      <c r="R428" s="188"/>
      <c r="S428" s="188"/>
      <c r="T428" s="189"/>
      <c r="U428" s="13"/>
      <c r="V428" s="13"/>
      <c r="W428" s="13"/>
      <c r="X428" s="13"/>
      <c r="Y428" s="13"/>
      <c r="Z428" s="13"/>
      <c r="AA428" s="13"/>
      <c r="AB428" s="13"/>
      <c r="AC428" s="13"/>
      <c r="AD428" s="13"/>
      <c r="AE428" s="13"/>
      <c r="AT428" s="183" t="s">
        <v>147</v>
      </c>
      <c r="AU428" s="183" t="s">
        <v>82</v>
      </c>
      <c r="AV428" s="13" t="s">
        <v>82</v>
      </c>
      <c r="AW428" s="13" t="s">
        <v>4</v>
      </c>
      <c r="AX428" s="13" t="s">
        <v>80</v>
      </c>
      <c r="AY428" s="183" t="s">
        <v>135</v>
      </c>
    </row>
    <row r="429" s="2" customFormat="1" ht="37.8" customHeight="1">
      <c r="A429" s="37"/>
      <c r="B429" s="163"/>
      <c r="C429" s="164" t="s">
        <v>624</v>
      </c>
      <c r="D429" s="164" t="s">
        <v>138</v>
      </c>
      <c r="E429" s="165" t="s">
        <v>625</v>
      </c>
      <c r="F429" s="166" t="s">
        <v>626</v>
      </c>
      <c r="G429" s="167" t="s">
        <v>159</v>
      </c>
      <c r="H429" s="168">
        <v>48.700000000000003</v>
      </c>
      <c r="I429" s="169"/>
      <c r="J429" s="170">
        <f>ROUND(I429*H429,2)</f>
        <v>0</v>
      </c>
      <c r="K429" s="166" t="s">
        <v>142</v>
      </c>
      <c r="L429" s="38"/>
      <c r="M429" s="171" t="s">
        <v>3</v>
      </c>
      <c r="N429" s="172" t="s">
        <v>43</v>
      </c>
      <c r="O429" s="71"/>
      <c r="P429" s="173">
        <f>O429*H429</f>
        <v>0</v>
      </c>
      <c r="Q429" s="173">
        <v>0</v>
      </c>
      <c r="R429" s="173">
        <f>Q429*H429</f>
        <v>0</v>
      </c>
      <c r="S429" s="173">
        <v>0</v>
      </c>
      <c r="T429" s="174">
        <f>S429*H429</f>
        <v>0</v>
      </c>
      <c r="U429" s="37"/>
      <c r="V429" s="37"/>
      <c r="W429" s="37"/>
      <c r="X429" s="37"/>
      <c r="Y429" s="37"/>
      <c r="Z429" s="37"/>
      <c r="AA429" s="37"/>
      <c r="AB429" s="37"/>
      <c r="AC429" s="37"/>
      <c r="AD429" s="37"/>
      <c r="AE429" s="37"/>
      <c r="AR429" s="175" t="s">
        <v>246</v>
      </c>
      <c r="AT429" s="175" t="s">
        <v>138</v>
      </c>
      <c r="AU429" s="175" t="s">
        <v>82</v>
      </c>
      <c r="AY429" s="18" t="s">
        <v>135</v>
      </c>
      <c r="BE429" s="176">
        <f>IF(N429="základní",J429,0)</f>
        <v>0</v>
      </c>
      <c r="BF429" s="176">
        <f>IF(N429="snížená",J429,0)</f>
        <v>0</v>
      </c>
      <c r="BG429" s="176">
        <f>IF(N429="zákl. přenesená",J429,0)</f>
        <v>0</v>
      </c>
      <c r="BH429" s="176">
        <f>IF(N429="sníž. přenesená",J429,0)</f>
        <v>0</v>
      </c>
      <c r="BI429" s="176">
        <f>IF(N429="nulová",J429,0)</f>
        <v>0</v>
      </c>
      <c r="BJ429" s="18" t="s">
        <v>80</v>
      </c>
      <c r="BK429" s="176">
        <f>ROUND(I429*H429,2)</f>
        <v>0</v>
      </c>
      <c r="BL429" s="18" t="s">
        <v>246</v>
      </c>
      <c r="BM429" s="175" t="s">
        <v>627</v>
      </c>
    </row>
    <row r="430" s="2" customFormat="1">
      <c r="A430" s="37"/>
      <c r="B430" s="38"/>
      <c r="C430" s="37"/>
      <c r="D430" s="177" t="s">
        <v>145</v>
      </c>
      <c r="E430" s="37"/>
      <c r="F430" s="178" t="s">
        <v>581</v>
      </c>
      <c r="G430" s="37"/>
      <c r="H430" s="37"/>
      <c r="I430" s="179"/>
      <c r="J430" s="37"/>
      <c r="K430" s="37"/>
      <c r="L430" s="38"/>
      <c r="M430" s="180"/>
      <c r="N430" s="181"/>
      <c r="O430" s="71"/>
      <c r="P430" s="71"/>
      <c r="Q430" s="71"/>
      <c r="R430" s="71"/>
      <c r="S430" s="71"/>
      <c r="T430" s="72"/>
      <c r="U430" s="37"/>
      <c r="V430" s="37"/>
      <c r="W430" s="37"/>
      <c r="X430" s="37"/>
      <c r="Y430" s="37"/>
      <c r="Z430" s="37"/>
      <c r="AA430" s="37"/>
      <c r="AB430" s="37"/>
      <c r="AC430" s="37"/>
      <c r="AD430" s="37"/>
      <c r="AE430" s="37"/>
      <c r="AT430" s="18" t="s">
        <v>145</v>
      </c>
      <c r="AU430" s="18" t="s">
        <v>82</v>
      </c>
    </row>
    <row r="431" s="13" customFormat="1">
      <c r="A431" s="13"/>
      <c r="B431" s="182"/>
      <c r="C431" s="13"/>
      <c r="D431" s="177" t="s">
        <v>147</v>
      </c>
      <c r="E431" s="183" t="s">
        <v>3</v>
      </c>
      <c r="F431" s="184" t="s">
        <v>582</v>
      </c>
      <c r="G431" s="13"/>
      <c r="H431" s="185">
        <v>41.100000000000001</v>
      </c>
      <c r="I431" s="186"/>
      <c r="J431" s="13"/>
      <c r="K431" s="13"/>
      <c r="L431" s="182"/>
      <c r="M431" s="187"/>
      <c r="N431" s="188"/>
      <c r="O431" s="188"/>
      <c r="P431" s="188"/>
      <c r="Q431" s="188"/>
      <c r="R431" s="188"/>
      <c r="S431" s="188"/>
      <c r="T431" s="189"/>
      <c r="U431" s="13"/>
      <c r="V431" s="13"/>
      <c r="W431" s="13"/>
      <c r="X431" s="13"/>
      <c r="Y431" s="13"/>
      <c r="Z431" s="13"/>
      <c r="AA431" s="13"/>
      <c r="AB431" s="13"/>
      <c r="AC431" s="13"/>
      <c r="AD431" s="13"/>
      <c r="AE431" s="13"/>
      <c r="AT431" s="183" t="s">
        <v>147</v>
      </c>
      <c r="AU431" s="183" t="s">
        <v>82</v>
      </c>
      <c r="AV431" s="13" t="s">
        <v>82</v>
      </c>
      <c r="AW431" s="13" t="s">
        <v>34</v>
      </c>
      <c r="AX431" s="13" t="s">
        <v>72</v>
      </c>
      <c r="AY431" s="183" t="s">
        <v>135</v>
      </c>
    </row>
    <row r="432" s="13" customFormat="1">
      <c r="A432" s="13"/>
      <c r="B432" s="182"/>
      <c r="C432" s="13"/>
      <c r="D432" s="177" t="s">
        <v>147</v>
      </c>
      <c r="E432" s="183" t="s">
        <v>3</v>
      </c>
      <c r="F432" s="184" t="s">
        <v>438</v>
      </c>
      <c r="G432" s="13"/>
      <c r="H432" s="185">
        <v>7.5999999999999996</v>
      </c>
      <c r="I432" s="186"/>
      <c r="J432" s="13"/>
      <c r="K432" s="13"/>
      <c r="L432" s="182"/>
      <c r="M432" s="187"/>
      <c r="N432" s="188"/>
      <c r="O432" s="188"/>
      <c r="P432" s="188"/>
      <c r="Q432" s="188"/>
      <c r="R432" s="188"/>
      <c r="S432" s="188"/>
      <c r="T432" s="189"/>
      <c r="U432" s="13"/>
      <c r="V432" s="13"/>
      <c r="W432" s="13"/>
      <c r="X432" s="13"/>
      <c r="Y432" s="13"/>
      <c r="Z432" s="13"/>
      <c r="AA432" s="13"/>
      <c r="AB432" s="13"/>
      <c r="AC432" s="13"/>
      <c r="AD432" s="13"/>
      <c r="AE432" s="13"/>
      <c r="AT432" s="183" t="s">
        <v>147</v>
      </c>
      <c r="AU432" s="183" t="s">
        <v>82</v>
      </c>
      <c r="AV432" s="13" t="s">
        <v>82</v>
      </c>
      <c r="AW432" s="13" t="s">
        <v>34</v>
      </c>
      <c r="AX432" s="13" t="s">
        <v>72</v>
      </c>
      <c r="AY432" s="183" t="s">
        <v>135</v>
      </c>
    </row>
    <row r="433" s="14" customFormat="1">
      <c r="A433" s="14"/>
      <c r="B433" s="190"/>
      <c r="C433" s="14"/>
      <c r="D433" s="177" t="s">
        <v>147</v>
      </c>
      <c r="E433" s="191" t="s">
        <v>3</v>
      </c>
      <c r="F433" s="192" t="s">
        <v>591</v>
      </c>
      <c r="G433" s="14"/>
      <c r="H433" s="193">
        <v>48.700000000000003</v>
      </c>
      <c r="I433" s="194"/>
      <c r="J433" s="14"/>
      <c r="K433" s="14"/>
      <c r="L433" s="190"/>
      <c r="M433" s="195"/>
      <c r="N433" s="196"/>
      <c r="O433" s="196"/>
      <c r="P433" s="196"/>
      <c r="Q433" s="196"/>
      <c r="R433" s="196"/>
      <c r="S433" s="196"/>
      <c r="T433" s="197"/>
      <c r="U433" s="14"/>
      <c r="V433" s="14"/>
      <c r="W433" s="14"/>
      <c r="X433" s="14"/>
      <c r="Y433" s="14"/>
      <c r="Z433" s="14"/>
      <c r="AA433" s="14"/>
      <c r="AB433" s="14"/>
      <c r="AC433" s="14"/>
      <c r="AD433" s="14"/>
      <c r="AE433" s="14"/>
      <c r="AT433" s="191" t="s">
        <v>147</v>
      </c>
      <c r="AU433" s="191" t="s">
        <v>82</v>
      </c>
      <c r="AV433" s="14" t="s">
        <v>143</v>
      </c>
      <c r="AW433" s="14" t="s">
        <v>34</v>
      </c>
      <c r="AX433" s="14" t="s">
        <v>80</v>
      </c>
      <c r="AY433" s="191" t="s">
        <v>135</v>
      </c>
    </row>
    <row r="434" s="2" customFormat="1" ht="24.15" customHeight="1">
      <c r="A434" s="37"/>
      <c r="B434" s="163"/>
      <c r="C434" s="198" t="s">
        <v>628</v>
      </c>
      <c r="D434" s="198" t="s">
        <v>290</v>
      </c>
      <c r="E434" s="199" t="s">
        <v>629</v>
      </c>
      <c r="F434" s="200" t="s">
        <v>630</v>
      </c>
      <c r="G434" s="201" t="s">
        <v>159</v>
      </c>
      <c r="H434" s="202">
        <v>49.673999999999999</v>
      </c>
      <c r="I434" s="203"/>
      <c r="J434" s="204">
        <f>ROUND(I434*H434,2)</f>
        <v>0</v>
      </c>
      <c r="K434" s="200" t="s">
        <v>142</v>
      </c>
      <c r="L434" s="205"/>
      <c r="M434" s="206" t="s">
        <v>3</v>
      </c>
      <c r="N434" s="207" t="s">
        <v>43</v>
      </c>
      <c r="O434" s="71"/>
      <c r="P434" s="173">
        <f>O434*H434</f>
        <v>0</v>
      </c>
      <c r="Q434" s="173">
        <v>0.0045599999999999998</v>
      </c>
      <c r="R434" s="173">
        <f>Q434*H434</f>
        <v>0.22651343999999998</v>
      </c>
      <c r="S434" s="173">
        <v>0</v>
      </c>
      <c r="T434" s="174">
        <f>S434*H434</f>
        <v>0</v>
      </c>
      <c r="U434" s="37"/>
      <c r="V434" s="37"/>
      <c r="W434" s="37"/>
      <c r="X434" s="37"/>
      <c r="Y434" s="37"/>
      <c r="Z434" s="37"/>
      <c r="AA434" s="37"/>
      <c r="AB434" s="37"/>
      <c r="AC434" s="37"/>
      <c r="AD434" s="37"/>
      <c r="AE434" s="37"/>
      <c r="AR434" s="175" t="s">
        <v>333</v>
      </c>
      <c r="AT434" s="175" t="s">
        <v>290</v>
      </c>
      <c r="AU434" s="175" t="s">
        <v>82</v>
      </c>
      <c r="AY434" s="18" t="s">
        <v>135</v>
      </c>
      <c r="BE434" s="176">
        <f>IF(N434="základní",J434,0)</f>
        <v>0</v>
      </c>
      <c r="BF434" s="176">
        <f>IF(N434="snížená",J434,0)</f>
        <v>0</v>
      </c>
      <c r="BG434" s="176">
        <f>IF(N434="zákl. přenesená",J434,0)</f>
        <v>0</v>
      </c>
      <c r="BH434" s="176">
        <f>IF(N434="sníž. přenesená",J434,0)</f>
        <v>0</v>
      </c>
      <c r="BI434" s="176">
        <f>IF(N434="nulová",J434,0)</f>
        <v>0</v>
      </c>
      <c r="BJ434" s="18" t="s">
        <v>80</v>
      </c>
      <c r="BK434" s="176">
        <f>ROUND(I434*H434,2)</f>
        <v>0</v>
      </c>
      <c r="BL434" s="18" t="s">
        <v>246</v>
      </c>
      <c r="BM434" s="175" t="s">
        <v>631</v>
      </c>
    </row>
    <row r="435" s="13" customFormat="1">
      <c r="A435" s="13"/>
      <c r="B435" s="182"/>
      <c r="C435" s="13"/>
      <c r="D435" s="177" t="s">
        <v>147</v>
      </c>
      <c r="E435" s="13"/>
      <c r="F435" s="184" t="s">
        <v>632</v>
      </c>
      <c r="G435" s="13"/>
      <c r="H435" s="185">
        <v>49.673999999999999</v>
      </c>
      <c r="I435" s="186"/>
      <c r="J435" s="13"/>
      <c r="K435" s="13"/>
      <c r="L435" s="182"/>
      <c r="M435" s="187"/>
      <c r="N435" s="188"/>
      <c r="O435" s="188"/>
      <c r="P435" s="188"/>
      <c r="Q435" s="188"/>
      <c r="R435" s="188"/>
      <c r="S435" s="188"/>
      <c r="T435" s="189"/>
      <c r="U435" s="13"/>
      <c r="V435" s="13"/>
      <c r="W435" s="13"/>
      <c r="X435" s="13"/>
      <c r="Y435" s="13"/>
      <c r="Z435" s="13"/>
      <c r="AA435" s="13"/>
      <c r="AB435" s="13"/>
      <c r="AC435" s="13"/>
      <c r="AD435" s="13"/>
      <c r="AE435" s="13"/>
      <c r="AT435" s="183" t="s">
        <v>147</v>
      </c>
      <c r="AU435" s="183" t="s">
        <v>82</v>
      </c>
      <c r="AV435" s="13" t="s">
        <v>82</v>
      </c>
      <c r="AW435" s="13" t="s">
        <v>4</v>
      </c>
      <c r="AX435" s="13" t="s">
        <v>80</v>
      </c>
      <c r="AY435" s="183" t="s">
        <v>135</v>
      </c>
    </row>
    <row r="436" s="2" customFormat="1" ht="24.15" customHeight="1">
      <c r="A436" s="37"/>
      <c r="B436" s="163"/>
      <c r="C436" s="164" t="s">
        <v>633</v>
      </c>
      <c r="D436" s="164" t="s">
        <v>138</v>
      </c>
      <c r="E436" s="165" t="s">
        <v>634</v>
      </c>
      <c r="F436" s="166" t="s">
        <v>635</v>
      </c>
      <c r="G436" s="167" t="s">
        <v>159</v>
      </c>
      <c r="H436" s="168">
        <v>7.5999999999999996</v>
      </c>
      <c r="I436" s="169"/>
      <c r="J436" s="170">
        <f>ROUND(I436*H436,2)</f>
        <v>0</v>
      </c>
      <c r="K436" s="166" t="s">
        <v>142</v>
      </c>
      <c r="L436" s="38"/>
      <c r="M436" s="171" t="s">
        <v>3</v>
      </c>
      <c r="N436" s="172" t="s">
        <v>43</v>
      </c>
      <c r="O436" s="71"/>
      <c r="P436" s="173">
        <f>O436*H436</f>
        <v>0</v>
      </c>
      <c r="Q436" s="173">
        <v>0</v>
      </c>
      <c r="R436" s="173">
        <f>Q436*H436</f>
        <v>0</v>
      </c>
      <c r="S436" s="173">
        <v>0</v>
      </c>
      <c r="T436" s="174">
        <f>S436*H436</f>
        <v>0</v>
      </c>
      <c r="U436" s="37"/>
      <c r="V436" s="37"/>
      <c r="W436" s="37"/>
      <c r="X436" s="37"/>
      <c r="Y436" s="37"/>
      <c r="Z436" s="37"/>
      <c r="AA436" s="37"/>
      <c r="AB436" s="37"/>
      <c r="AC436" s="37"/>
      <c r="AD436" s="37"/>
      <c r="AE436" s="37"/>
      <c r="AR436" s="175" t="s">
        <v>246</v>
      </c>
      <c r="AT436" s="175" t="s">
        <v>138</v>
      </c>
      <c r="AU436" s="175" t="s">
        <v>82</v>
      </c>
      <c r="AY436" s="18" t="s">
        <v>135</v>
      </c>
      <c r="BE436" s="176">
        <f>IF(N436="základní",J436,0)</f>
        <v>0</v>
      </c>
      <c r="BF436" s="176">
        <f>IF(N436="snížená",J436,0)</f>
        <v>0</v>
      </c>
      <c r="BG436" s="176">
        <f>IF(N436="zákl. přenesená",J436,0)</f>
        <v>0</v>
      </c>
      <c r="BH436" s="176">
        <f>IF(N436="sníž. přenesená",J436,0)</f>
        <v>0</v>
      </c>
      <c r="BI436" s="176">
        <f>IF(N436="nulová",J436,0)</f>
        <v>0</v>
      </c>
      <c r="BJ436" s="18" t="s">
        <v>80</v>
      </c>
      <c r="BK436" s="176">
        <f>ROUND(I436*H436,2)</f>
        <v>0</v>
      </c>
      <c r="BL436" s="18" t="s">
        <v>246</v>
      </c>
      <c r="BM436" s="175" t="s">
        <v>636</v>
      </c>
    </row>
    <row r="437" s="2" customFormat="1">
      <c r="A437" s="37"/>
      <c r="B437" s="38"/>
      <c r="C437" s="37"/>
      <c r="D437" s="177" t="s">
        <v>145</v>
      </c>
      <c r="E437" s="37"/>
      <c r="F437" s="178" t="s">
        <v>581</v>
      </c>
      <c r="G437" s="37"/>
      <c r="H437" s="37"/>
      <c r="I437" s="179"/>
      <c r="J437" s="37"/>
      <c r="K437" s="37"/>
      <c r="L437" s="38"/>
      <c r="M437" s="180"/>
      <c r="N437" s="181"/>
      <c r="O437" s="71"/>
      <c r="P437" s="71"/>
      <c r="Q437" s="71"/>
      <c r="R437" s="71"/>
      <c r="S437" s="71"/>
      <c r="T437" s="72"/>
      <c r="U437" s="37"/>
      <c r="V437" s="37"/>
      <c r="W437" s="37"/>
      <c r="X437" s="37"/>
      <c r="Y437" s="37"/>
      <c r="Z437" s="37"/>
      <c r="AA437" s="37"/>
      <c r="AB437" s="37"/>
      <c r="AC437" s="37"/>
      <c r="AD437" s="37"/>
      <c r="AE437" s="37"/>
      <c r="AT437" s="18" t="s">
        <v>145</v>
      </c>
      <c r="AU437" s="18" t="s">
        <v>82</v>
      </c>
    </row>
    <row r="438" s="13" customFormat="1">
      <c r="A438" s="13"/>
      <c r="B438" s="182"/>
      <c r="C438" s="13"/>
      <c r="D438" s="177" t="s">
        <v>147</v>
      </c>
      <c r="E438" s="183" t="s">
        <v>3</v>
      </c>
      <c r="F438" s="184" t="s">
        <v>438</v>
      </c>
      <c r="G438" s="13"/>
      <c r="H438" s="185">
        <v>7.5999999999999996</v>
      </c>
      <c r="I438" s="186"/>
      <c r="J438" s="13"/>
      <c r="K438" s="13"/>
      <c r="L438" s="182"/>
      <c r="M438" s="187"/>
      <c r="N438" s="188"/>
      <c r="O438" s="188"/>
      <c r="P438" s="188"/>
      <c r="Q438" s="188"/>
      <c r="R438" s="188"/>
      <c r="S438" s="188"/>
      <c r="T438" s="189"/>
      <c r="U438" s="13"/>
      <c r="V438" s="13"/>
      <c r="W438" s="13"/>
      <c r="X438" s="13"/>
      <c r="Y438" s="13"/>
      <c r="Z438" s="13"/>
      <c r="AA438" s="13"/>
      <c r="AB438" s="13"/>
      <c r="AC438" s="13"/>
      <c r="AD438" s="13"/>
      <c r="AE438" s="13"/>
      <c r="AT438" s="183" t="s">
        <v>147</v>
      </c>
      <c r="AU438" s="183" t="s">
        <v>82</v>
      </c>
      <c r="AV438" s="13" t="s">
        <v>82</v>
      </c>
      <c r="AW438" s="13" t="s">
        <v>34</v>
      </c>
      <c r="AX438" s="13" t="s">
        <v>80</v>
      </c>
      <c r="AY438" s="183" t="s">
        <v>135</v>
      </c>
    </row>
    <row r="439" s="2" customFormat="1" ht="62.7" customHeight="1">
      <c r="A439" s="37"/>
      <c r="B439" s="163"/>
      <c r="C439" s="164" t="s">
        <v>637</v>
      </c>
      <c r="D439" s="164" t="s">
        <v>138</v>
      </c>
      <c r="E439" s="165" t="s">
        <v>638</v>
      </c>
      <c r="F439" s="166" t="s">
        <v>639</v>
      </c>
      <c r="G439" s="167" t="s">
        <v>151</v>
      </c>
      <c r="H439" s="168">
        <v>1.113</v>
      </c>
      <c r="I439" s="169"/>
      <c r="J439" s="170">
        <f>ROUND(I439*H439,2)</f>
        <v>0</v>
      </c>
      <c r="K439" s="166" t="s">
        <v>142</v>
      </c>
      <c r="L439" s="38"/>
      <c r="M439" s="171" t="s">
        <v>3</v>
      </c>
      <c r="N439" s="172" t="s">
        <v>43</v>
      </c>
      <c r="O439" s="71"/>
      <c r="P439" s="173">
        <f>O439*H439</f>
        <v>0</v>
      </c>
      <c r="Q439" s="173">
        <v>0</v>
      </c>
      <c r="R439" s="173">
        <f>Q439*H439</f>
        <v>0</v>
      </c>
      <c r="S439" s="173">
        <v>0</v>
      </c>
      <c r="T439" s="174">
        <f>S439*H439</f>
        <v>0</v>
      </c>
      <c r="U439" s="37"/>
      <c r="V439" s="37"/>
      <c r="W439" s="37"/>
      <c r="X439" s="37"/>
      <c r="Y439" s="37"/>
      <c r="Z439" s="37"/>
      <c r="AA439" s="37"/>
      <c r="AB439" s="37"/>
      <c r="AC439" s="37"/>
      <c r="AD439" s="37"/>
      <c r="AE439" s="37"/>
      <c r="AR439" s="175" t="s">
        <v>246</v>
      </c>
      <c r="AT439" s="175" t="s">
        <v>138</v>
      </c>
      <c r="AU439" s="175" t="s">
        <v>82</v>
      </c>
      <c r="AY439" s="18" t="s">
        <v>135</v>
      </c>
      <c r="BE439" s="176">
        <f>IF(N439="základní",J439,0)</f>
        <v>0</v>
      </c>
      <c r="BF439" s="176">
        <f>IF(N439="snížená",J439,0)</f>
        <v>0</v>
      </c>
      <c r="BG439" s="176">
        <f>IF(N439="zákl. přenesená",J439,0)</f>
        <v>0</v>
      </c>
      <c r="BH439" s="176">
        <f>IF(N439="sníž. přenesená",J439,0)</f>
        <v>0</v>
      </c>
      <c r="BI439" s="176">
        <f>IF(N439="nulová",J439,0)</f>
        <v>0</v>
      </c>
      <c r="BJ439" s="18" t="s">
        <v>80</v>
      </c>
      <c r="BK439" s="176">
        <f>ROUND(I439*H439,2)</f>
        <v>0</v>
      </c>
      <c r="BL439" s="18" t="s">
        <v>246</v>
      </c>
      <c r="BM439" s="175" t="s">
        <v>640</v>
      </c>
    </row>
    <row r="440" s="2" customFormat="1">
      <c r="A440" s="37"/>
      <c r="B440" s="38"/>
      <c r="C440" s="37"/>
      <c r="D440" s="177" t="s">
        <v>145</v>
      </c>
      <c r="E440" s="37"/>
      <c r="F440" s="178" t="s">
        <v>641</v>
      </c>
      <c r="G440" s="37"/>
      <c r="H440" s="37"/>
      <c r="I440" s="179"/>
      <c r="J440" s="37"/>
      <c r="K440" s="37"/>
      <c r="L440" s="38"/>
      <c r="M440" s="180"/>
      <c r="N440" s="181"/>
      <c r="O440" s="71"/>
      <c r="P440" s="71"/>
      <c r="Q440" s="71"/>
      <c r="R440" s="71"/>
      <c r="S440" s="71"/>
      <c r="T440" s="72"/>
      <c r="U440" s="37"/>
      <c r="V440" s="37"/>
      <c r="W440" s="37"/>
      <c r="X440" s="37"/>
      <c r="Y440" s="37"/>
      <c r="Z440" s="37"/>
      <c r="AA440" s="37"/>
      <c r="AB440" s="37"/>
      <c r="AC440" s="37"/>
      <c r="AD440" s="37"/>
      <c r="AE440" s="37"/>
      <c r="AT440" s="18" t="s">
        <v>145</v>
      </c>
      <c r="AU440" s="18" t="s">
        <v>82</v>
      </c>
    </row>
    <row r="441" s="2" customFormat="1" ht="62.7" customHeight="1">
      <c r="A441" s="37"/>
      <c r="B441" s="163"/>
      <c r="C441" s="164" t="s">
        <v>642</v>
      </c>
      <c r="D441" s="164" t="s">
        <v>138</v>
      </c>
      <c r="E441" s="165" t="s">
        <v>643</v>
      </c>
      <c r="F441" s="166" t="s">
        <v>644</v>
      </c>
      <c r="G441" s="167" t="s">
        <v>151</v>
      </c>
      <c r="H441" s="168">
        <v>1.113</v>
      </c>
      <c r="I441" s="169"/>
      <c r="J441" s="170">
        <f>ROUND(I441*H441,2)</f>
        <v>0</v>
      </c>
      <c r="K441" s="166" t="s">
        <v>142</v>
      </c>
      <c r="L441" s="38"/>
      <c r="M441" s="171" t="s">
        <v>3</v>
      </c>
      <c r="N441" s="172" t="s">
        <v>43</v>
      </c>
      <c r="O441" s="71"/>
      <c r="P441" s="173">
        <f>O441*H441</f>
        <v>0</v>
      </c>
      <c r="Q441" s="173">
        <v>0</v>
      </c>
      <c r="R441" s="173">
        <f>Q441*H441</f>
        <v>0</v>
      </c>
      <c r="S441" s="173">
        <v>0</v>
      </c>
      <c r="T441" s="174">
        <f>S441*H441</f>
        <v>0</v>
      </c>
      <c r="U441" s="37"/>
      <c r="V441" s="37"/>
      <c r="W441" s="37"/>
      <c r="X441" s="37"/>
      <c r="Y441" s="37"/>
      <c r="Z441" s="37"/>
      <c r="AA441" s="37"/>
      <c r="AB441" s="37"/>
      <c r="AC441" s="37"/>
      <c r="AD441" s="37"/>
      <c r="AE441" s="37"/>
      <c r="AR441" s="175" t="s">
        <v>246</v>
      </c>
      <c r="AT441" s="175" t="s">
        <v>138</v>
      </c>
      <c r="AU441" s="175" t="s">
        <v>82</v>
      </c>
      <c r="AY441" s="18" t="s">
        <v>135</v>
      </c>
      <c r="BE441" s="176">
        <f>IF(N441="základní",J441,0)</f>
        <v>0</v>
      </c>
      <c r="BF441" s="176">
        <f>IF(N441="snížená",J441,0)</f>
        <v>0</v>
      </c>
      <c r="BG441" s="176">
        <f>IF(N441="zákl. přenesená",J441,0)</f>
        <v>0</v>
      </c>
      <c r="BH441" s="176">
        <f>IF(N441="sníž. přenesená",J441,0)</f>
        <v>0</v>
      </c>
      <c r="BI441" s="176">
        <f>IF(N441="nulová",J441,0)</f>
        <v>0</v>
      </c>
      <c r="BJ441" s="18" t="s">
        <v>80</v>
      </c>
      <c r="BK441" s="176">
        <f>ROUND(I441*H441,2)</f>
        <v>0</v>
      </c>
      <c r="BL441" s="18" t="s">
        <v>246</v>
      </c>
      <c r="BM441" s="175" t="s">
        <v>645</v>
      </c>
    </row>
    <row r="442" s="2" customFormat="1">
      <c r="A442" s="37"/>
      <c r="B442" s="38"/>
      <c r="C442" s="37"/>
      <c r="D442" s="177" t="s">
        <v>145</v>
      </c>
      <c r="E442" s="37"/>
      <c r="F442" s="178" t="s">
        <v>641</v>
      </c>
      <c r="G442" s="37"/>
      <c r="H442" s="37"/>
      <c r="I442" s="179"/>
      <c r="J442" s="37"/>
      <c r="K442" s="37"/>
      <c r="L442" s="38"/>
      <c r="M442" s="180"/>
      <c r="N442" s="181"/>
      <c r="O442" s="71"/>
      <c r="P442" s="71"/>
      <c r="Q442" s="71"/>
      <c r="R442" s="71"/>
      <c r="S442" s="71"/>
      <c r="T442" s="72"/>
      <c r="U442" s="37"/>
      <c r="V442" s="37"/>
      <c r="W442" s="37"/>
      <c r="X442" s="37"/>
      <c r="Y442" s="37"/>
      <c r="Z442" s="37"/>
      <c r="AA442" s="37"/>
      <c r="AB442" s="37"/>
      <c r="AC442" s="37"/>
      <c r="AD442" s="37"/>
      <c r="AE442" s="37"/>
      <c r="AT442" s="18" t="s">
        <v>145</v>
      </c>
      <c r="AU442" s="18" t="s">
        <v>82</v>
      </c>
    </row>
    <row r="443" s="12" customFormat="1" ht="22.8" customHeight="1">
      <c r="A443" s="12"/>
      <c r="B443" s="150"/>
      <c r="C443" s="12"/>
      <c r="D443" s="151" t="s">
        <v>71</v>
      </c>
      <c r="E443" s="161" t="s">
        <v>646</v>
      </c>
      <c r="F443" s="161" t="s">
        <v>647</v>
      </c>
      <c r="G443" s="12"/>
      <c r="H443" s="12"/>
      <c r="I443" s="153"/>
      <c r="J443" s="162">
        <f>BK443</f>
        <v>0</v>
      </c>
      <c r="K443" s="12"/>
      <c r="L443" s="150"/>
      <c r="M443" s="155"/>
      <c r="N443" s="156"/>
      <c r="O443" s="156"/>
      <c r="P443" s="157">
        <f>SUM(P444:P467)</f>
        <v>0</v>
      </c>
      <c r="Q443" s="156"/>
      <c r="R443" s="157">
        <f>SUM(R444:R467)</f>
        <v>0.0344</v>
      </c>
      <c r="S443" s="156"/>
      <c r="T443" s="158">
        <f>SUM(T444:T467)</f>
        <v>0.45959382000000004</v>
      </c>
      <c r="U443" s="12"/>
      <c r="V443" s="12"/>
      <c r="W443" s="12"/>
      <c r="X443" s="12"/>
      <c r="Y443" s="12"/>
      <c r="Z443" s="12"/>
      <c r="AA443" s="12"/>
      <c r="AB443" s="12"/>
      <c r="AC443" s="12"/>
      <c r="AD443" s="12"/>
      <c r="AE443" s="12"/>
      <c r="AR443" s="151" t="s">
        <v>82</v>
      </c>
      <c r="AT443" s="159" t="s">
        <v>71</v>
      </c>
      <c r="AU443" s="159" t="s">
        <v>80</v>
      </c>
      <c r="AY443" s="151" t="s">
        <v>135</v>
      </c>
      <c r="BK443" s="160">
        <f>SUM(BK444:BK467)</f>
        <v>0</v>
      </c>
    </row>
    <row r="444" s="2" customFormat="1" ht="14.4" customHeight="1">
      <c r="A444" s="37"/>
      <c r="B444" s="163"/>
      <c r="C444" s="164" t="s">
        <v>648</v>
      </c>
      <c r="D444" s="164" t="s">
        <v>138</v>
      </c>
      <c r="E444" s="165" t="s">
        <v>649</v>
      </c>
      <c r="F444" s="166" t="s">
        <v>650</v>
      </c>
      <c r="G444" s="167" t="s">
        <v>159</v>
      </c>
      <c r="H444" s="168">
        <v>27.759</v>
      </c>
      <c r="I444" s="169"/>
      <c r="J444" s="170">
        <f>ROUND(I444*H444,2)</f>
        <v>0</v>
      </c>
      <c r="K444" s="166" t="s">
        <v>142</v>
      </c>
      <c r="L444" s="38"/>
      <c r="M444" s="171" t="s">
        <v>3</v>
      </c>
      <c r="N444" s="172" t="s">
        <v>43</v>
      </c>
      <c r="O444" s="71"/>
      <c r="P444" s="173">
        <f>O444*H444</f>
        <v>0</v>
      </c>
      <c r="Q444" s="173">
        <v>0</v>
      </c>
      <c r="R444" s="173">
        <f>Q444*H444</f>
        <v>0</v>
      </c>
      <c r="S444" s="173">
        <v>0.01098</v>
      </c>
      <c r="T444" s="174">
        <f>S444*H444</f>
        <v>0.30479381999999999</v>
      </c>
      <c r="U444" s="37"/>
      <c r="V444" s="37"/>
      <c r="W444" s="37"/>
      <c r="X444" s="37"/>
      <c r="Y444" s="37"/>
      <c r="Z444" s="37"/>
      <c r="AA444" s="37"/>
      <c r="AB444" s="37"/>
      <c r="AC444" s="37"/>
      <c r="AD444" s="37"/>
      <c r="AE444" s="37"/>
      <c r="AR444" s="175" t="s">
        <v>246</v>
      </c>
      <c r="AT444" s="175" t="s">
        <v>138</v>
      </c>
      <c r="AU444" s="175" t="s">
        <v>82</v>
      </c>
      <c r="AY444" s="18" t="s">
        <v>135</v>
      </c>
      <c r="BE444" s="176">
        <f>IF(N444="základní",J444,0)</f>
        <v>0</v>
      </c>
      <c r="BF444" s="176">
        <f>IF(N444="snížená",J444,0)</f>
        <v>0</v>
      </c>
      <c r="BG444" s="176">
        <f>IF(N444="zákl. přenesená",J444,0)</f>
        <v>0</v>
      </c>
      <c r="BH444" s="176">
        <f>IF(N444="sníž. přenesená",J444,0)</f>
        <v>0</v>
      </c>
      <c r="BI444" s="176">
        <f>IF(N444="nulová",J444,0)</f>
        <v>0</v>
      </c>
      <c r="BJ444" s="18" t="s">
        <v>80</v>
      </c>
      <c r="BK444" s="176">
        <f>ROUND(I444*H444,2)</f>
        <v>0</v>
      </c>
      <c r="BL444" s="18" t="s">
        <v>246</v>
      </c>
      <c r="BM444" s="175" t="s">
        <v>651</v>
      </c>
    </row>
    <row r="445" s="13" customFormat="1">
      <c r="A445" s="13"/>
      <c r="B445" s="182"/>
      <c r="C445" s="13"/>
      <c r="D445" s="177" t="s">
        <v>147</v>
      </c>
      <c r="E445" s="183" t="s">
        <v>3</v>
      </c>
      <c r="F445" s="184" t="s">
        <v>652</v>
      </c>
      <c r="G445" s="13"/>
      <c r="H445" s="185">
        <v>27.759</v>
      </c>
      <c r="I445" s="186"/>
      <c r="J445" s="13"/>
      <c r="K445" s="13"/>
      <c r="L445" s="182"/>
      <c r="M445" s="187"/>
      <c r="N445" s="188"/>
      <c r="O445" s="188"/>
      <c r="P445" s="188"/>
      <c r="Q445" s="188"/>
      <c r="R445" s="188"/>
      <c r="S445" s="188"/>
      <c r="T445" s="189"/>
      <c r="U445" s="13"/>
      <c r="V445" s="13"/>
      <c r="W445" s="13"/>
      <c r="X445" s="13"/>
      <c r="Y445" s="13"/>
      <c r="Z445" s="13"/>
      <c r="AA445" s="13"/>
      <c r="AB445" s="13"/>
      <c r="AC445" s="13"/>
      <c r="AD445" s="13"/>
      <c r="AE445" s="13"/>
      <c r="AT445" s="183" t="s">
        <v>147</v>
      </c>
      <c r="AU445" s="183" t="s">
        <v>82</v>
      </c>
      <c r="AV445" s="13" t="s">
        <v>82</v>
      </c>
      <c r="AW445" s="13" t="s">
        <v>34</v>
      </c>
      <c r="AX445" s="13" t="s">
        <v>80</v>
      </c>
      <c r="AY445" s="183" t="s">
        <v>135</v>
      </c>
    </row>
    <row r="446" s="2" customFormat="1" ht="37.8" customHeight="1">
      <c r="A446" s="37"/>
      <c r="B446" s="163"/>
      <c r="C446" s="164" t="s">
        <v>653</v>
      </c>
      <c r="D446" s="164" t="s">
        <v>138</v>
      </c>
      <c r="E446" s="165" t="s">
        <v>654</v>
      </c>
      <c r="F446" s="166" t="s">
        <v>655</v>
      </c>
      <c r="G446" s="167" t="s">
        <v>285</v>
      </c>
      <c r="H446" s="168">
        <v>2</v>
      </c>
      <c r="I446" s="169"/>
      <c r="J446" s="170">
        <f>ROUND(I446*H446,2)</f>
        <v>0</v>
      </c>
      <c r="K446" s="166" t="s">
        <v>142</v>
      </c>
      <c r="L446" s="38"/>
      <c r="M446" s="171" t="s">
        <v>3</v>
      </c>
      <c r="N446" s="172" t="s">
        <v>43</v>
      </c>
      <c r="O446" s="71"/>
      <c r="P446" s="173">
        <f>O446*H446</f>
        <v>0</v>
      </c>
      <c r="Q446" s="173">
        <v>0</v>
      </c>
      <c r="R446" s="173">
        <f>Q446*H446</f>
        <v>0</v>
      </c>
      <c r="S446" s="173">
        <v>0</v>
      </c>
      <c r="T446" s="174">
        <f>S446*H446</f>
        <v>0</v>
      </c>
      <c r="U446" s="37"/>
      <c r="V446" s="37"/>
      <c r="W446" s="37"/>
      <c r="X446" s="37"/>
      <c r="Y446" s="37"/>
      <c r="Z446" s="37"/>
      <c r="AA446" s="37"/>
      <c r="AB446" s="37"/>
      <c r="AC446" s="37"/>
      <c r="AD446" s="37"/>
      <c r="AE446" s="37"/>
      <c r="AR446" s="175" t="s">
        <v>246</v>
      </c>
      <c r="AT446" s="175" t="s">
        <v>138</v>
      </c>
      <c r="AU446" s="175" t="s">
        <v>82</v>
      </c>
      <c r="AY446" s="18" t="s">
        <v>135</v>
      </c>
      <c r="BE446" s="176">
        <f>IF(N446="základní",J446,0)</f>
        <v>0</v>
      </c>
      <c r="BF446" s="176">
        <f>IF(N446="snížená",J446,0)</f>
        <v>0</v>
      </c>
      <c r="BG446" s="176">
        <f>IF(N446="zákl. přenesená",J446,0)</f>
        <v>0</v>
      </c>
      <c r="BH446" s="176">
        <f>IF(N446="sníž. přenesená",J446,0)</f>
        <v>0</v>
      </c>
      <c r="BI446" s="176">
        <f>IF(N446="nulová",J446,0)</f>
        <v>0</v>
      </c>
      <c r="BJ446" s="18" t="s">
        <v>80</v>
      </c>
      <c r="BK446" s="176">
        <f>ROUND(I446*H446,2)</f>
        <v>0</v>
      </c>
      <c r="BL446" s="18" t="s">
        <v>246</v>
      </c>
      <c r="BM446" s="175" t="s">
        <v>656</v>
      </c>
    </row>
    <row r="447" s="2" customFormat="1">
      <c r="A447" s="37"/>
      <c r="B447" s="38"/>
      <c r="C447" s="37"/>
      <c r="D447" s="177" t="s">
        <v>145</v>
      </c>
      <c r="E447" s="37"/>
      <c r="F447" s="178" t="s">
        <v>657</v>
      </c>
      <c r="G447" s="37"/>
      <c r="H447" s="37"/>
      <c r="I447" s="179"/>
      <c r="J447" s="37"/>
      <c r="K447" s="37"/>
      <c r="L447" s="38"/>
      <c r="M447" s="180"/>
      <c r="N447" s="181"/>
      <c r="O447" s="71"/>
      <c r="P447" s="71"/>
      <c r="Q447" s="71"/>
      <c r="R447" s="71"/>
      <c r="S447" s="71"/>
      <c r="T447" s="72"/>
      <c r="U447" s="37"/>
      <c r="V447" s="37"/>
      <c r="W447" s="37"/>
      <c r="X447" s="37"/>
      <c r="Y447" s="37"/>
      <c r="Z447" s="37"/>
      <c r="AA447" s="37"/>
      <c r="AB447" s="37"/>
      <c r="AC447" s="37"/>
      <c r="AD447" s="37"/>
      <c r="AE447" s="37"/>
      <c r="AT447" s="18" t="s">
        <v>145</v>
      </c>
      <c r="AU447" s="18" t="s">
        <v>82</v>
      </c>
    </row>
    <row r="448" s="13" customFormat="1">
      <c r="A448" s="13"/>
      <c r="B448" s="182"/>
      <c r="C448" s="13"/>
      <c r="D448" s="177" t="s">
        <v>147</v>
      </c>
      <c r="E448" s="183" t="s">
        <v>3</v>
      </c>
      <c r="F448" s="184" t="s">
        <v>288</v>
      </c>
      <c r="G448" s="13"/>
      <c r="H448" s="185">
        <v>2</v>
      </c>
      <c r="I448" s="186"/>
      <c r="J448" s="13"/>
      <c r="K448" s="13"/>
      <c r="L448" s="182"/>
      <c r="M448" s="187"/>
      <c r="N448" s="188"/>
      <c r="O448" s="188"/>
      <c r="P448" s="188"/>
      <c r="Q448" s="188"/>
      <c r="R448" s="188"/>
      <c r="S448" s="188"/>
      <c r="T448" s="189"/>
      <c r="U448" s="13"/>
      <c r="V448" s="13"/>
      <c r="W448" s="13"/>
      <c r="X448" s="13"/>
      <c r="Y448" s="13"/>
      <c r="Z448" s="13"/>
      <c r="AA448" s="13"/>
      <c r="AB448" s="13"/>
      <c r="AC448" s="13"/>
      <c r="AD448" s="13"/>
      <c r="AE448" s="13"/>
      <c r="AT448" s="183" t="s">
        <v>147</v>
      </c>
      <c r="AU448" s="183" t="s">
        <v>82</v>
      </c>
      <c r="AV448" s="13" t="s">
        <v>82</v>
      </c>
      <c r="AW448" s="13" t="s">
        <v>34</v>
      </c>
      <c r="AX448" s="13" t="s">
        <v>80</v>
      </c>
      <c r="AY448" s="183" t="s">
        <v>135</v>
      </c>
    </row>
    <row r="449" s="2" customFormat="1" ht="24.15" customHeight="1">
      <c r="A449" s="37"/>
      <c r="B449" s="163"/>
      <c r="C449" s="198" t="s">
        <v>658</v>
      </c>
      <c r="D449" s="198" t="s">
        <v>290</v>
      </c>
      <c r="E449" s="199" t="s">
        <v>659</v>
      </c>
      <c r="F449" s="200" t="s">
        <v>660</v>
      </c>
      <c r="G449" s="201" t="s">
        <v>285</v>
      </c>
      <c r="H449" s="202">
        <v>2</v>
      </c>
      <c r="I449" s="203"/>
      <c r="J449" s="204">
        <f>ROUND(I449*H449,2)</f>
        <v>0</v>
      </c>
      <c r="K449" s="200" t="s">
        <v>142</v>
      </c>
      <c r="L449" s="205"/>
      <c r="M449" s="206" t="s">
        <v>3</v>
      </c>
      <c r="N449" s="207" t="s">
        <v>43</v>
      </c>
      <c r="O449" s="71"/>
      <c r="P449" s="173">
        <f>O449*H449</f>
        <v>0</v>
      </c>
      <c r="Q449" s="173">
        <v>0.016</v>
      </c>
      <c r="R449" s="173">
        <f>Q449*H449</f>
        <v>0.032000000000000001</v>
      </c>
      <c r="S449" s="173">
        <v>0</v>
      </c>
      <c r="T449" s="174">
        <f>S449*H449</f>
        <v>0</v>
      </c>
      <c r="U449" s="37"/>
      <c r="V449" s="37"/>
      <c r="W449" s="37"/>
      <c r="X449" s="37"/>
      <c r="Y449" s="37"/>
      <c r="Z449" s="37"/>
      <c r="AA449" s="37"/>
      <c r="AB449" s="37"/>
      <c r="AC449" s="37"/>
      <c r="AD449" s="37"/>
      <c r="AE449" s="37"/>
      <c r="AR449" s="175" t="s">
        <v>333</v>
      </c>
      <c r="AT449" s="175" t="s">
        <v>290</v>
      </c>
      <c r="AU449" s="175" t="s">
        <v>82</v>
      </c>
      <c r="AY449" s="18" t="s">
        <v>135</v>
      </c>
      <c r="BE449" s="176">
        <f>IF(N449="základní",J449,0)</f>
        <v>0</v>
      </c>
      <c r="BF449" s="176">
        <f>IF(N449="snížená",J449,0)</f>
        <v>0</v>
      </c>
      <c r="BG449" s="176">
        <f>IF(N449="zákl. přenesená",J449,0)</f>
        <v>0</v>
      </c>
      <c r="BH449" s="176">
        <f>IF(N449="sníž. přenesená",J449,0)</f>
        <v>0</v>
      </c>
      <c r="BI449" s="176">
        <f>IF(N449="nulová",J449,0)</f>
        <v>0</v>
      </c>
      <c r="BJ449" s="18" t="s">
        <v>80</v>
      </c>
      <c r="BK449" s="176">
        <f>ROUND(I449*H449,2)</f>
        <v>0</v>
      </c>
      <c r="BL449" s="18" t="s">
        <v>246</v>
      </c>
      <c r="BM449" s="175" t="s">
        <v>661</v>
      </c>
    </row>
    <row r="450" s="13" customFormat="1">
      <c r="A450" s="13"/>
      <c r="B450" s="182"/>
      <c r="C450" s="13"/>
      <c r="D450" s="177" t="s">
        <v>147</v>
      </c>
      <c r="E450" s="183" t="s">
        <v>3</v>
      </c>
      <c r="F450" s="184" t="s">
        <v>288</v>
      </c>
      <c r="G450" s="13"/>
      <c r="H450" s="185">
        <v>2</v>
      </c>
      <c r="I450" s="186"/>
      <c r="J450" s="13"/>
      <c r="K450" s="13"/>
      <c r="L450" s="182"/>
      <c r="M450" s="187"/>
      <c r="N450" s="188"/>
      <c r="O450" s="188"/>
      <c r="P450" s="188"/>
      <c r="Q450" s="188"/>
      <c r="R450" s="188"/>
      <c r="S450" s="188"/>
      <c r="T450" s="189"/>
      <c r="U450" s="13"/>
      <c r="V450" s="13"/>
      <c r="W450" s="13"/>
      <c r="X450" s="13"/>
      <c r="Y450" s="13"/>
      <c r="Z450" s="13"/>
      <c r="AA450" s="13"/>
      <c r="AB450" s="13"/>
      <c r="AC450" s="13"/>
      <c r="AD450" s="13"/>
      <c r="AE450" s="13"/>
      <c r="AT450" s="183" t="s">
        <v>147</v>
      </c>
      <c r="AU450" s="183" t="s">
        <v>82</v>
      </c>
      <c r="AV450" s="13" t="s">
        <v>82</v>
      </c>
      <c r="AW450" s="13" t="s">
        <v>34</v>
      </c>
      <c r="AX450" s="13" t="s">
        <v>80</v>
      </c>
      <c r="AY450" s="183" t="s">
        <v>135</v>
      </c>
    </row>
    <row r="451" s="2" customFormat="1" ht="24.15" customHeight="1">
      <c r="A451" s="37"/>
      <c r="B451" s="163"/>
      <c r="C451" s="198" t="s">
        <v>662</v>
      </c>
      <c r="D451" s="198" t="s">
        <v>290</v>
      </c>
      <c r="E451" s="199" t="s">
        <v>663</v>
      </c>
      <c r="F451" s="200" t="s">
        <v>664</v>
      </c>
      <c r="G451" s="201" t="s">
        <v>285</v>
      </c>
      <c r="H451" s="202">
        <v>2</v>
      </c>
      <c r="I451" s="203"/>
      <c r="J451" s="204">
        <f>ROUND(I451*H451,2)</f>
        <v>0</v>
      </c>
      <c r="K451" s="200" t="s">
        <v>142</v>
      </c>
      <c r="L451" s="205"/>
      <c r="M451" s="206" t="s">
        <v>3</v>
      </c>
      <c r="N451" s="207" t="s">
        <v>43</v>
      </c>
      <c r="O451" s="71"/>
      <c r="P451" s="173">
        <f>O451*H451</f>
        <v>0</v>
      </c>
      <c r="Q451" s="173">
        <v>0.0011999999999999999</v>
      </c>
      <c r="R451" s="173">
        <f>Q451*H451</f>
        <v>0.0023999999999999998</v>
      </c>
      <c r="S451" s="173">
        <v>0</v>
      </c>
      <c r="T451" s="174">
        <f>S451*H451</f>
        <v>0</v>
      </c>
      <c r="U451" s="37"/>
      <c r="V451" s="37"/>
      <c r="W451" s="37"/>
      <c r="X451" s="37"/>
      <c r="Y451" s="37"/>
      <c r="Z451" s="37"/>
      <c r="AA451" s="37"/>
      <c r="AB451" s="37"/>
      <c r="AC451" s="37"/>
      <c r="AD451" s="37"/>
      <c r="AE451" s="37"/>
      <c r="AR451" s="175" t="s">
        <v>333</v>
      </c>
      <c r="AT451" s="175" t="s">
        <v>290</v>
      </c>
      <c r="AU451" s="175" t="s">
        <v>82</v>
      </c>
      <c r="AY451" s="18" t="s">
        <v>135</v>
      </c>
      <c r="BE451" s="176">
        <f>IF(N451="základní",J451,0)</f>
        <v>0</v>
      </c>
      <c r="BF451" s="176">
        <f>IF(N451="snížená",J451,0)</f>
        <v>0</v>
      </c>
      <c r="BG451" s="176">
        <f>IF(N451="zákl. přenesená",J451,0)</f>
        <v>0</v>
      </c>
      <c r="BH451" s="176">
        <f>IF(N451="sníž. přenesená",J451,0)</f>
        <v>0</v>
      </c>
      <c r="BI451" s="176">
        <f>IF(N451="nulová",J451,0)</f>
        <v>0</v>
      </c>
      <c r="BJ451" s="18" t="s">
        <v>80</v>
      </c>
      <c r="BK451" s="176">
        <f>ROUND(I451*H451,2)</f>
        <v>0</v>
      </c>
      <c r="BL451" s="18" t="s">
        <v>246</v>
      </c>
      <c r="BM451" s="175" t="s">
        <v>665</v>
      </c>
    </row>
    <row r="452" s="13" customFormat="1">
      <c r="A452" s="13"/>
      <c r="B452" s="182"/>
      <c r="C452" s="13"/>
      <c r="D452" s="177" t="s">
        <v>147</v>
      </c>
      <c r="E452" s="183" t="s">
        <v>3</v>
      </c>
      <c r="F452" s="184" t="s">
        <v>288</v>
      </c>
      <c r="G452" s="13"/>
      <c r="H452" s="185">
        <v>2</v>
      </c>
      <c r="I452" s="186"/>
      <c r="J452" s="13"/>
      <c r="K452" s="13"/>
      <c r="L452" s="182"/>
      <c r="M452" s="187"/>
      <c r="N452" s="188"/>
      <c r="O452" s="188"/>
      <c r="P452" s="188"/>
      <c r="Q452" s="188"/>
      <c r="R452" s="188"/>
      <c r="S452" s="188"/>
      <c r="T452" s="189"/>
      <c r="U452" s="13"/>
      <c r="V452" s="13"/>
      <c r="W452" s="13"/>
      <c r="X452" s="13"/>
      <c r="Y452" s="13"/>
      <c r="Z452" s="13"/>
      <c r="AA452" s="13"/>
      <c r="AB452" s="13"/>
      <c r="AC452" s="13"/>
      <c r="AD452" s="13"/>
      <c r="AE452" s="13"/>
      <c r="AT452" s="183" t="s">
        <v>147</v>
      </c>
      <c r="AU452" s="183" t="s">
        <v>82</v>
      </c>
      <c r="AV452" s="13" t="s">
        <v>82</v>
      </c>
      <c r="AW452" s="13" t="s">
        <v>34</v>
      </c>
      <c r="AX452" s="13" t="s">
        <v>80</v>
      </c>
      <c r="AY452" s="183" t="s">
        <v>135</v>
      </c>
    </row>
    <row r="453" s="2" customFormat="1" ht="24.15" customHeight="1">
      <c r="A453" s="37"/>
      <c r="B453" s="163"/>
      <c r="C453" s="164" t="s">
        <v>666</v>
      </c>
      <c r="D453" s="164" t="s">
        <v>138</v>
      </c>
      <c r="E453" s="165" t="s">
        <v>667</v>
      </c>
      <c r="F453" s="166" t="s">
        <v>668</v>
      </c>
      <c r="G453" s="167" t="s">
        <v>285</v>
      </c>
      <c r="H453" s="168">
        <v>6</v>
      </c>
      <c r="I453" s="169"/>
      <c r="J453" s="170">
        <f>ROUND(I453*H453,2)</f>
        <v>0</v>
      </c>
      <c r="K453" s="166" t="s">
        <v>142</v>
      </c>
      <c r="L453" s="38"/>
      <c r="M453" s="171" t="s">
        <v>3</v>
      </c>
      <c r="N453" s="172" t="s">
        <v>43</v>
      </c>
      <c r="O453" s="71"/>
      <c r="P453" s="173">
        <f>O453*H453</f>
        <v>0</v>
      </c>
      <c r="Q453" s="173">
        <v>0</v>
      </c>
      <c r="R453" s="173">
        <f>Q453*H453</f>
        <v>0</v>
      </c>
      <c r="S453" s="173">
        <v>0.0018</v>
      </c>
      <c r="T453" s="174">
        <f>S453*H453</f>
        <v>0.010800000000000001</v>
      </c>
      <c r="U453" s="37"/>
      <c r="V453" s="37"/>
      <c r="W453" s="37"/>
      <c r="X453" s="37"/>
      <c r="Y453" s="37"/>
      <c r="Z453" s="37"/>
      <c r="AA453" s="37"/>
      <c r="AB453" s="37"/>
      <c r="AC453" s="37"/>
      <c r="AD453" s="37"/>
      <c r="AE453" s="37"/>
      <c r="AR453" s="175" t="s">
        <v>246</v>
      </c>
      <c r="AT453" s="175" t="s">
        <v>138</v>
      </c>
      <c r="AU453" s="175" t="s">
        <v>82</v>
      </c>
      <c r="AY453" s="18" t="s">
        <v>135</v>
      </c>
      <c r="BE453" s="176">
        <f>IF(N453="základní",J453,0)</f>
        <v>0</v>
      </c>
      <c r="BF453" s="176">
        <f>IF(N453="snížená",J453,0)</f>
        <v>0</v>
      </c>
      <c r="BG453" s="176">
        <f>IF(N453="zákl. přenesená",J453,0)</f>
        <v>0</v>
      </c>
      <c r="BH453" s="176">
        <f>IF(N453="sníž. přenesená",J453,0)</f>
        <v>0</v>
      </c>
      <c r="BI453" s="176">
        <f>IF(N453="nulová",J453,0)</f>
        <v>0</v>
      </c>
      <c r="BJ453" s="18" t="s">
        <v>80</v>
      </c>
      <c r="BK453" s="176">
        <f>ROUND(I453*H453,2)</f>
        <v>0</v>
      </c>
      <c r="BL453" s="18" t="s">
        <v>246</v>
      </c>
      <c r="BM453" s="175" t="s">
        <v>669</v>
      </c>
    </row>
    <row r="454" s="13" customFormat="1">
      <c r="A454" s="13"/>
      <c r="B454" s="182"/>
      <c r="C454" s="13"/>
      <c r="D454" s="177" t="s">
        <v>147</v>
      </c>
      <c r="E454" s="183" t="s">
        <v>3</v>
      </c>
      <c r="F454" s="184" t="s">
        <v>670</v>
      </c>
      <c r="G454" s="13"/>
      <c r="H454" s="185">
        <v>6</v>
      </c>
      <c r="I454" s="186"/>
      <c r="J454" s="13"/>
      <c r="K454" s="13"/>
      <c r="L454" s="182"/>
      <c r="M454" s="187"/>
      <c r="N454" s="188"/>
      <c r="O454" s="188"/>
      <c r="P454" s="188"/>
      <c r="Q454" s="188"/>
      <c r="R454" s="188"/>
      <c r="S454" s="188"/>
      <c r="T454" s="189"/>
      <c r="U454" s="13"/>
      <c r="V454" s="13"/>
      <c r="W454" s="13"/>
      <c r="X454" s="13"/>
      <c r="Y454" s="13"/>
      <c r="Z454" s="13"/>
      <c r="AA454" s="13"/>
      <c r="AB454" s="13"/>
      <c r="AC454" s="13"/>
      <c r="AD454" s="13"/>
      <c r="AE454" s="13"/>
      <c r="AT454" s="183" t="s">
        <v>147</v>
      </c>
      <c r="AU454" s="183" t="s">
        <v>82</v>
      </c>
      <c r="AV454" s="13" t="s">
        <v>82</v>
      </c>
      <c r="AW454" s="13" t="s">
        <v>34</v>
      </c>
      <c r="AX454" s="13" t="s">
        <v>80</v>
      </c>
      <c r="AY454" s="183" t="s">
        <v>135</v>
      </c>
    </row>
    <row r="455" s="2" customFormat="1" ht="49.05" customHeight="1">
      <c r="A455" s="37"/>
      <c r="B455" s="163"/>
      <c r="C455" s="164" t="s">
        <v>671</v>
      </c>
      <c r="D455" s="164" t="s">
        <v>138</v>
      </c>
      <c r="E455" s="165" t="s">
        <v>672</v>
      </c>
      <c r="F455" s="166" t="s">
        <v>673</v>
      </c>
      <c r="G455" s="167" t="s">
        <v>285</v>
      </c>
      <c r="H455" s="168">
        <v>6</v>
      </c>
      <c r="I455" s="169"/>
      <c r="J455" s="170">
        <f>ROUND(I455*H455,2)</f>
        <v>0</v>
      </c>
      <c r="K455" s="166" t="s">
        <v>142</v>
      </c>
      <c r="L455" s="38"/>
      <c r="M455" s="171" t="s">
        <v>3</v>
      </c>
      <c r="N455" s="172" t="s">
        <v>43</v>
      </c>
      <c r="O455" s="71"/>
      <c r="P455" s="173">
        <f>O455*H455</f>
        <v>0</v>
      </c>
      <c r="Q455" s="173">
        <v>0</v>
      </c>
      <c r="R455" s="173">
        <f>Q455*H455</f>
        <v>0</v>
      </c>
      <c r="S455" s="173">
        <v>0.024</v>
      </c>
      <c r="T455" s="174">
        <f>S455*H455</f>
        <v>0.14400000000000002</v>
      </c>
      <c r="U455" s="37"/>
      <c r="V455" s="37"/>
      <c r="W455" s="37"/>
      <c r="X455" s="37"/>
      <c r="Y455" s="37"/>
      <c r="Z455" s="37"/>
      <c r="AA455" s="37"/>
      <c r="AB455" s="37"/>
      <c r="AC455" s="37"/>
      <c r="AD455" s="37"/>
      <c r="AE455" s="37"/>
      <c r="AR455" s="175" t="s">
        <v>246</v>
      </c>
      <c r="AT455" s="175" t="s">
        <v>138</v>
      </c>
      <c r="AU455" s="175" t="s">
        <v>82</v>
      </c>
      <c r="AY455" s="18" t="s">
        <v>135</v>
      </c>
      <c r="BE455" s="176">
        <f>IF(N455="základní",J455,0)</f>
        <v>0</v>
      </c>
      <c r="BF455" s="176">
        <f>IF(N455="snížená",J455,0)</f>
        <v>0</v>
      </c>
      <c r="BG455" s="176">
        <f>IF(N455="zákl. přenesená",J455,0)</f>
        <v>0</v>
      </c>
      <c r="BH455" s="176">
        <f>IF(N455="sníž. přenesená",J455,0)</f>
        <v>0</v>
      </c>
      <c r="BI455" s="176">
        <f>IF(N455="nulová",J455,0)</f>
        <v>0</v>
      </c>
      <c r="BJ455" s="18" t="s">
        <v>80</v>
      </c>
      <c r="BK455" s="176">
        <f>ROUND(I455*H455,2)</f>
        <v>0</v>
      </c>
      <c r="BL455" s="18" t="s">
        <v>246</v>
      </c>
      <c r="BM455" s="175" t="s">
        <v>674</v>
      </c>
    </row>
    <row r="456" s="2" customFormat="1">
      <c r="A456" s="37"/>
      <c r="B456" s="38"/>
      <c r="C456" s="37"/>
      <c r="D456" s="177" t="s">
        <v>145</v>
      </c>
      <c r="E456" s="37"/>
      <c r="F456" s="178" t="s">
        <v>675</v>
      </c>
      <c r="G456" s="37"/>
      <c r="H456" s="37"/>
      <c r="I456" s="179"/>
      <c r="J456" s="37"/>
      <c r="K456" s="37"/>
      <c r="L456" s="38"/>
      <c r="M456" s="180"/>
      <c r="N456" s="181"/>
      <c r="O456" s="71"/>
      <c r="P456" s="71"/>
      <c r="Q456" s="71"/>
      <c r="R456" s="71"/>
      <c r="S456" s="71"/>
      <c r="T456" s="72"/>
      <c r="U456" s="37"/>
      <c r="V456" s="37"/>
      <c r="W456" s="37"/>
      <c r="X456" s="37"/>
      <c r="Y456" s="37"/>
      <c r="Z456" s="37"/>
      <c r="AA456" s="37"/>
      <c r="AB456" s="37"/>
      <c r="AC456" s="37"/>
      <c r="AD456" s="37"/>
      <c r="AE456" s="37"/>
      <c r="AT456" s="18" t="s">
        <v>145</v>
      </c>
      <c r="AU456" s="18" t="s">
        <v>82</v>
      </c>
    </row>
    <row r="457" s="13" customFormat="1">
      <c r="A457" s="13"/>
      <c r="B457" s="182"/>
      <c r="C457" s="13"/>
      <c r="D457" s="177" t="s">
        <v>147</v>
      </c>
      <c r="E457" s="183" t="s">
        <v>3</v>
      </c>
      <c r="F457" s="184" t="s">
        <v>670</v>
      </c>
      <c r="G457" s="13"/>
      <c r="H457" s="185">
        <v>6</v>
      </c>
      <c r="I457" s="186"/>
      <c r="J457" s="13"/>
      <c r="K457" s="13"/>
      <c r="L457" s="182"/>
      <c r="M457" s="187"/>
      <c r="N457" s="188"/>
      <c r="O457" s="188"/>
      <c r="P457" s="188"/>
      <c r="Q457" s="188"/>
      <c r="R457" s="188"/>
      <c r="S457" s="188"/>
      <c r="T457" s="189"/>
      <c r="U457" s="13"/>
      <c r="V457" s="13"/>
      <c r="W457" s="13"/>
      <c r="X457" s="13"/>
      <c r="Y457" s="13"/>
      <c r="Z457" s="13"/>
      <c r="AA457" s="13"/>
      <c r="AB457" s="13"/>
      <c r="AC457" s="13"/>
      <c r="AD457" s="13"/>
      <c r="AE457" s="13"/>
      <c r="AT457" s="183" t="s">
        <v>147</v>
      </c>
      <c r="AU457" s="183" t="s">
        <v>82</v>
      </c>
      <c r="AV457" s="13" t="s">
        <v>82</v>
      </c>
      <c r="AW457" s="13" t="s">
        <v>34</v>
      </c>
      <c r="AX457" s="13" t="s">
        <v>80</v>
      </c>
      <c r="AY457" s="183" t="s">
        <v>135</v>
      </c>
    </row>
    <row r="458" s="2" customFormat="1" ht="14.4" customHeight="1">
      <c r="A458" s="37"/>
      <c r="B458" s="163"/>
      <c r="C458" s="164" t="s">
        <v>676</v>
      </c>
      <c r="D458" s="164" t="s">
        <v>138</v>
      </c>
      <c r="E458" s="165" t="s">
        <v>677</v>
      </c>
      <c r="F458" s="166" t="s">
        <v>678</v>
      </c>
      <c r="G458" s="167" t="s">
        <v>285</v>
      </c>
      <c r="H458" s="168">
        <v>6</v>
      </c>
      <c r="I458" s="169"/>
      <c r="J458" s="170">
        <f>ROUND(I458*H458,2)</f>
        <v>0</v>
      </c>
      <c r="K458" s="166" t="s">
        <v>3</v>
      </c>
      <c r="L458" s="38"/>
      <c r="M458" s="171" t="s">
        <v>3</v>
      </c>
      <c r="N458" s="172" t="s">
        <v>43</v>
      </c>
      <c r="O458" s="71"/>
      <c r="P458" s="173">
        <f>O458*H458</f>
        <v>0</v>
      </c>
      <c r="Q458" s="173">
        <v>0</v>
      </c>
      <c r="R458" s="173">
        <f>Q458*H458</f>
        <v>0</v>
      </c>
      <c r="S458" s="173">
        <v>0</v>
      </c>
      <c r="T458" s="174">
        <f>S458*H458</f>
        <v>0</v>
      </c>
      <c r="U458" s="37"/>
      <c r="V458" s="37"/>
      <c r="W458" s="37"/>
      <c r="X458" s="37"/>
      <c r="Y458" s="37"/>
      <c r="Z458" s="37"/>
      <c r="AA458" s="37"/>
      <c r="AB458" s="37"/>
      <c r="AC458" s="37"/>
      <c r="AD458" s="37"/>
      <c r="AE458" s="37"/>
      <c r="AR458" s="175" t="s">
        <v>246</v>
      </c>
      <c r="AT458" s="175" t="s">
        <v>138</v>
      </c>
      <c r="AU458" s="175" t="s">
        <v>82</v>
      </c>
      <c r="AY458" s="18" t="s">
        <v>135</v>
      </c>
      <c r="BE458" s="176">
        <f>IF(N458="základní",J458,0)</f>
        <v>0</v>
      </c>
      <c r="BF458" s="176">
        <f>IF(N458="snížená",J458,0)</f>
        <v>0</v>
      </c>
      <c r="BG458" s="176">
        <f>IF(N458="zákl. přenesená",J458,0)</f>
        <v>0</v>
      </c>
      <c r="BH458" s="176">
        <f>IF(N458="sníž. přenesená",J458,0)</f>
        <v>0</v>
      </c>
      <c r="BI458" s="176">
        <f>IF(N458="nulová",J458,0)</f>
        <v>0</v>
      </c>
      <c r="BJ458" s="18" t="s">
        <v>80</v>
      </c>
      <c r="BK458" s="176">
        <f>ROUND(I458*H458,2)</f>
        <v>0</v>
      </c>
      <c r="BL458" s="18" t="s">
        <v>246</v>
      </c>
      <c r="BM458" s="175" t="s">
        <v>679</v>
      </c>
    </row>
    <row r="459" s="13" customFormat="1">
      <c r="A459" s="13"/>
      <c r="B459" s="182"/>
      <c r="C459" s="13"/>
      <c r="D459" s="177" t="s">
        <v>147</v>
      </c>
      <c r="E459" s="183" t="s">
        <v>3</v>
      </c>
      <c r="F459" s="184" t="s">
        <v>670</v>
      </c>
      <c r="G459" s="13"/>
      <c r="H459" s="185">
        <v>6</v>
      </c>
      <c r="I459" s="186"/>
      <c r="J459" s="13"/>
      <c r="K459" s="13"/>
      <c r="L459" s="182"/>
      <c r="M459" s="187"/>
      <c r="N459" s="188"/>
      <c r="O459" s="188"/>
      <c r="P459" s="188"/>
      <c r="Q459" s="188"/>
      <c r="R459" s="188"/>
      <c r="S459" s="188"/>
      <c r="T459" s="189"/>
      <c r="U459" s="13"/>
      <c r="V459" s="13"/>
      <c r="W459" s="13"/>
      <c r="X459" s="13"/>
      <c r="Y459" s="13"/>
      <c r="Z459" s="13"/>
      <c r="AA459" s="13"/>
      <c r="AB459" s="13"/>
      <c r="AC459" s="13"/>
      <c r="AD459" s="13"/>
      <c r="AE459" s="13"/>
      <c r="AT459" s="183" t="s">
        <v>147</v>
      </c>
      <c r="AU459" s="183" t="s">
        <v>82</v>
      </c>
      <c r="AV459" s="13" t="s">
        <v>82</v>
      </c>
      <c r="AW459" s="13" t="s">
        <v>34</v>
      </c>
      <c r="AX459" s="13" t="s">
        <v>80</v>
      </c>
      <c r="AY459" s="183" t="s">
        <v>135</v>
      </c>
    </row>
    <row r="460" s="2" customFormat="1" ht="14.4" customHeight="1">
      <c r="A460" s="37"/>
      <c r="B460" s="163"/>
      <c r="C460" s="164" t="s">
        <v>680</v>
      </c>
      <c r="D460" s="164" t="s">
        <v>138</v>
      </c>
      <c r="E460" s="165" t="s">
        <v>681</v>
      </c>
      <c r="F460" s="166" t="s">
        <v>682</v>
      </c>
      <c r="G460" s="167" t="s">
        <v>285</v>
      </c>
      <c r="H460" s="168">
        <v>2</v>
      </c>
      <c r="I460" s="169"/>
      <c r="J460" s="170">
        <f>ROUND(I460*H460,2)</f>
        <v>0</v>
      </c>
      <c r="K460" s="166" t="s">
        <v>3</v>
      </c>
      <c r="L460" s="38"/>
      <c r="M460" s="171" t="s">
        <v>3</v>
      </c>
      <c r="N460" s="172" t="s">
        <v>43</v>
      </c>
      <c r="O460" s="71"/>
      <c r="P460" s="173">
        <f>O460*H460</f>
        <v>0</v>
      </c>
      <c r="Q460" s="173">
        <v>0</v>
      </c>
      <c r="R460" s="173">
        <f>Q460*H460</f>
        <v>0</v>
      </c>
      <c r="S460" s="173">
        <v>0</v>
      </c>
      <c r="T460" s="174">
        <f>S460*H460</f>
        <v>0</v>
      </c>
      <c r="U460" s="37"/>
      <c r="V460" s="37"/>
      <c r="W460" s="37"/>
      <c r="X460" s="37"/>
      <c r="Y460" s="37"/>
      <c r="Z460" s="37"/>
      <c r="AA460" s="37"/>
      <c r="AB460" s="37"/>
      <c r="AC460" s="37"/>
      <c r="AD460" s="37"/>
      <c r="AE460" s="37"/>
      <c r="AR460" s="175" t="s">
        <v>246</v>
      </c>
      <c r="AT460" s="175" t="s">
        <v>138</v>
      </c>
      <c r="AU460" s="175" t="s">
        <v>82</v>
      </c>
      <c r="AY460" s="18" t="s">
        <v>135</v>
      </c>
      <c r="BE460" s="176">
        <f>IF(N460="základní",J460,0)</f>
        <v>0</v>
      </c>
      <c r="BF460" s="176">
        <f>IF(N460="snížená",J460,0)</f>
        <v>0</v>
      </c>
      <c r="BG460" s="176">
        <f>IF(N460="zákl. přenesená",J460,0)</f>
        <v>0</v>
      </c>
      <c r="BH460" s="176">
        <f>IF(N460="sníž. přenesená",J460,0)</f>
        <v>0</v>
      </c>
      <c r="BI460" s="176">
        <f>IF(N460="nulová",J460,0)</f>
        <v>0</v>
      </c>
      <c r="BJ460" s="18" t="s">
        <v>80</v>
      </c>
      <c r="BK460" s="176">
        <f>ROUND(I460*H460,2)</f>
        <v>0</v>
      </c>
      <c r="BL460" s="18" t="s">
        <v>246</v>
      </c>
      <c r="BM460" s="175" t="s">
        <v>683</v>
      </c>
    </row>
    <row r="461" s="13" customFormat="1">
      <c r="A461" s="13"/>
      <c r="B461" s="182"/>
      <c r="C461" s="13"/>
      <c r="D461" s="177" t="s">
        <v>147</v>
      </c>
      <c r="E461" s="183" t="s">
        <v>3</v>
      </c>
      <c r="F461" s="184" t="s">
        <v>288</v>
      </c>
      <c r="G461" s="13"/>
      <c r="H461" s="185">
        <v>2</v>
      </c>
      <c r="I461" s="186"/>
      <c r="J461" s="13"/>
      <c r="K461" s="13"/>
      <c r="L461" s="182"/>
      <c r="M461" s="187"/>
      <c r="N461" s="188"/>
      <c r="O461" s="188"/>
      <c r="P461" s="188"/>
      <c r="Q461" s="188"/>
      <c r="R461" s="188"/>
      <c r="S461" s="188"/>
      <c r="T461" s="189"/>
      <c r="U461" s="13"/>
      <c r="V461" s="13"/>
      <c r="W461" s="13"/>
      <c r="X461" s="13"/>
      <c r="Y461" s="13"/>
      <c r="Z461" s="13"/>
      <c r="AA461" s="13"/>
      <c r="AB461" s="13"/>
      <c r="AC461" s="13"/>
      <c r="AD461" s="13"/>
      <c r="AE461" s="13"/>
      <c r="AT461" s="183" t="s">
        <v>147</v>
      </c>
      <c r="AU461" s="183" t="s">
        <v>82</v>
      </c>
      <c r="AV461" s="13" t="s">
        <v>82</v>
      </c>
      <c r="AW461" s="13" t="s">
        <v>34</v>
      </c>
      <c r="AX461" s="13" t="s">
        <v>80</v>
      </c>
      <c r="AY461" s="183" t="s">
        <v>135</v>
      </c>
    </row>
    <row r="462" s="2" customFormat="1" ht="24.15" customHeight="1">
      <c r="A462" s="37"/>
      <c r="B462" s="163"/>
      <c r="C462" s="164" t="s">
        <v>684</v>
      </c>
      <c r="D462" s="164" t="s">
        <v>138</v>
      </c>
      <c r="E462" s="165" t="s">
        <v>685</v>
      </c>
      <c r="F462" s="166" t="s">
        <v>686</v>
      </c>
      <c r="G462" s="167" t="s">
        <v>285</v>
      </c>
      <c r="H462" s="168">
        <v>2</v>
      </c>
      <c r="I462" s="169"/>
      <c r="J462" s="170">
        <f>ROUND(I462*H462,2)</f>
        <v>0</v>
      </c>
      <c r="K462" s="166" t="s">
        <v>3</v>
      </c>
      <c r="L462" s="38"/>
      <c r="M462" s="171" t="s">
        <v>3</v>
      </c>
      <c r="N462" s="172" t="s">
        <v>43</v>
      </c>
      <c r="O462" s="71"/>
      <c r="P462" s="173">
        <f>O462*H462</f>
        <v>0</v>
      </c>
      <c r="Q462" s="173">
        <v>0</v>
      </c>
      <c r="R462" s="173">
        <f>Q462*H462</f>
        <v>0</v>
      </c>
      <c r="S462" s="173">
        <v>0</v>
      </c>
      <c r="T462" s="174">
        <f>S462*H462</f>
        <v>0</v>
      </c>
      <c r="U462" s="37"/>
      <c r="V462" s="37"/>
      <c r="W462" s="37"/>
      <c r="X462" s="37"/>
      <c r="Y462" s="37"/>
      <c r="Z462" s="37"/>
      <c r="AA462" s="37"/>
      <c r="AB462" s="37"/>
      <c r="AC462" s="37"/>
      <c r="AD462" s="37"/>
      <c r="AE462" s="37"/>
      <c r="AR462" s="175" t="s">
        <v>246</v>
      </c>
      <c r="AT462" s="175" t="s">
        <v>138</v>
      </c>
      <c r="AU462" s="175" t="s">
        <v>82</v>
      </c>
      <c r="AY462" s="18" t="s">
        <v>135</v>
      </c>
      <c r="BE462" s="176">
        <f>IF(N462="základní",J462,0)</f>
        <v>0</v>
      </c>
      <c r="BF462" s="176">
        <f>IF(N462="snížená",J462,0)</f>
        <v>0</v>
      </c>
      <c r="BG462" s="176">
        <f>IF(N462="zákl. přenesená",J462,0)</f>
        <v>0</v>
      </c>
      <c r="BH462" s="176">
        <f>IF(N462="sníž. přenesená",J462,0)</f>
        <v>0</v>
      </c>
      <c r="BI462" s="176">
        <f>IF(N462="nulová",J462,0)</f>
        <v>0</v>
      </c>
      <c r="BJ462" s="18" t="s">
        <v>80</v>
      </c>
      <c r="BK462" s="176">
        <f>ROUND(I462*H462,2)</f>
        <v>0</v>
      </c>
      <c r="BL462" s="18" t="s">
        <v>246</v>
      </c>
      <c r="BM462" s="175" t="s">
        <v>687</v>
      </c>
    </row>
    <row r="463" s="13" customFormat="1">
      <c r="A463" s="13"/>
      <c r="B463" s="182"/>
      <c r="C463" s="13"/>
      <c r="D463" s="177" t="s">
        <v>147</v>
      </c>
      <c r="E463" s="183" t="s">
        <v>3</v>
      </c>
      <c r="F463" s="184" t="s">
        <v>288</v>
      </c>
      <c r="G463" s="13"/>
      <c r="H463" s="185">
        <v>2</v>
      </c>
      <c r="I463" s="186"/>
      <c r="J463" s="13"/>
      <c r="K463" s="13"/>
      <c r="L463" s="182"/>
      <c r="M463" s="187"/>
      <c r="N463" s="188"/>
      <c r="O463" s="188"/>
      <c r="P463" s="188"/>
      <c r="Q463" s="188"/>
      <c r="R463" s="188"/>
      <c r="S463" s="188"/>
      <c r="T463" s="189"/>
      <c r="U463" s="13"/>
      <c r="V463" s="13"/>
      <c r="W463" s="13"/>
      <c r="X463" s="13"/>
      <c r="Y463" s="13"/>
      <c r="Z463" s="13"/>
      <c r="AA463" s="13"/>
      <c r="AB463" s="13"/>
      <c r="AC463" s="13"/>
      <c r="AD463" s="13"/>
      <c r="AE463" s="13"/>
      <c r="AT463" s="183" t="s">
        <v>147</v>
      </c>
      <c r="AU463" s="183" t="s">
        <v>82</v>
      </c>
      <c r="AV463" s="13" t="s">
        <v>82</v>
      </c>
      <c r="AW463" s="13" t="s">
        <v>34</v>
      </c>
      <c r="AX463" s="13" t="s">
        <v>80</v>
      </c>
      <c r="AY463" s="183" t="s">
        <v>135</v>
      </c>
    </row>
    <row r="464" s="2" customFormat="1" ht="37.8" customHeight="1">
      <c r="A464" s="37"/>
      <c r="B464" s="163"/>
      <c r="C464" s="164" t="s">
        <v>688</v>
      </c>
      <c r="D464" s="164" t="s">
        <v>138</v>
      </c>
      <c r="E464" s="165" t="s">
        <v>689</v>
      </c>
      <c r="F464" s="166" t="s">
        <v>690</v>
      </c>
      <c r="G464" s="167" t="s">
        <v>151</v>
      </c>
      <c r="H464" s="168">
        <v>0.034000000000000002</v>
      </c>
      <c r="I464" s="169"/>
      <c r="J464" s="170">
        <f>ROUND(I464*H464,2)</f>
        <v>0</v>
      </c>
      <c r="K464" s="166" t="s">
        <v>142</v>
      </c>
      <c r="L464" s="38"/>
      <c r="M464" s="171" t="s">
        <v>3</v>
      </c>
      <c r="N464" s="172" t="s">
        <v>43</v>
      </c>
      <c r="O464" s="71"/>
      <c r="P464" s="173">
        <f>O464*H464</f>
        <v>0</v>
      </c>
      <c r="Q464" s="173">
        <v>0</v>
      </c>
      <c r="R464" s="173">
        <f>Q464*H464</f>
        <v>0</v>
      </c>
      <c r="S464" s="173">
        <v>0</v>
      </c>
      <c r="T464" s="174">
        <f>S464*H464</f>
        <v>0</v>
      </c>
      <c r="U464" s="37"/>
      <c r="V464" s="37"/>
      <c r="W464" s="37"/>
      <c r="X464" s="37"/>
      <c r="Y464" s="37"/>
      <c r="Z464" s="37"/>
      <c r="AA464" s="37"/>
      <c r="AB464" s="37"/>
      <c r="AC464" s="37"/>
      <c r="AD464" s="37"/>
      <c r="AE464" s="37"/>
      <c r="AR464" s="175" t="s">
        <v>246</v>
      </c>
      <c r="AT464" s="175" t="s">
        <v>138</v>
      </c>
      <c r="AU464" s="175" t="s">
        <v>82</v>
      </c>
      <c r="AY464" s="18" t="s">
        <v>135</v>
      </c>
      <c r="BE464" s="176">
        <f>IF(N464="základní",J464,0)</f>
        <v>0</v>
      </c>
      <c r="BF464" s="176">
        <f>IF(N464="snížená",J464,0)</f>
        <v>0</v>
      </c>
      <c r="BG464" s="176">
        <f>IF(N464="zákl. přenesená",J464,0)</f>
        <v>0</v>
      </c>
      <c r="BH464" s="176">
        <f>IF(N464="sníž. přenesená",J464,0)</f>
        <v>0</v>
      </c>
      <c r="BI464" s="176">
        <f>IF(N464="nulová",J464,0)</f>
        <v>0</v>
      </c>
      <c r="BJ464" s="18" t="s">
        <v>80</v>
      </c>
      <c r="BK464" s="176">
        <f>ROUND(I464*H464,2)</f>
        <v>0</v>
      </c>
      <c r="BL464" s="18" t="s">
        <v>246</v>
      </c>
      <c r="BM464" s="175" t="s">
        <v>691</v>
      </c>
    </row>
    <row r="465" s="2" customFormat="1">
      <c r="A465" s="37"/>
      <c r="B465" s="38"/>
      <c r="C465" s="37"/>
      <c r="D465" s="177" t="s">
        <v>145</v>
      </c>
      <c r="E465" s="37"/>
      <c r="F465" s="178" t="s">
        <v>692</v>
      </c>
      <c r="G465" s="37"/>
      <c r="H465" s="37"/>
      <c r="I465" s="179"/>
      <c r="J465" s="37"/>
      <c r="K465" s="37"/>
      <c r="L465" s="38"/>
      <c r="M465" s="180"/>
      <c r="N465" s="181"/>
      <c r="O465" s="71"/>
      <c r="P465" s="71"/>
      <c r="Q465" s="71"/>
      <c r="R465" s="71"/>
      <c r="S465" s="71"/>
      <c r="T465" s="72"/>
      <c r="U465" s="37"/>
      <c r="V465" s="37"/>
      <c r="W465" s="37"/>
      <c r="X465" s="37"/>
      <c r="Y465" s="37"/>
      <c r="Z465" s="37"/>
      <c r="AA465" s="37"/>
      <c r="AB465" s="37"/>
      <c r="AC465" s="37"/>
      <c r="AD465" s="37"/>
      <c r="AE465" s="37"/>
      <c r="AT465" s="18" t="s">
        <v>145</v>
      </c>
      <c r="AU465" s="18" t="s">
        <v>82</v>
      </c>
    </row>
    <row r="466" s="2" customFormat="1" ht="49.05" customHeight="1">
      <c r="A466" s="37"/>
      <c r="B466" s="163"/>
      <c r="C466" s="164" t="s">
        <v>693</v>
      </c>
      <c r="D466" s="164" t="s">
        <v>138</v>
      </c>
      <c r="E466" s="165" t="s">
        <v>694</v>
      </c>
      <c r="F466" s="166" t="s">
        <v>695</v>
      </c>
      <c r="G466" s="167" t="s">
        <v>151</v>
      </c>
      <c r="H466" s="168">
        <v>0.034000000000000002</v>
      </c>
      <c r="I466" s="169"/>
      <c r="J466" s="170">
        <f>ROUND(I466*H466,2)</f>
        <v>0</v>
      </c>
      <c r="K466" s="166" t="s">
        <v>142</v>
      </c>
      <c r="L466" s="38"/>
      <c r="M466" s="171" t="s">
        <v>3</v>
      </c>
      <c r="N466" s="172" t="s">
        <v>43</v>
      </c>
      <c r="O466" s="71"/>
      <c r="P466" s="173">
        <f>O466*H466</f>
        <v>0</v>
      </c>
      <c r="Q466" s="173">
        <v>0</v>
      </c>
      <c r="R466" s="173">
        <f>Q466*H466</f>
        <v>0</v>
      </c>
      <c r="S466" s="173">
        <v>0</v>
      </c>
      <c r="T466" s="174">
        <f>S466*H466</f>
        <v>0</v>
      </c>
      <c r="U466" s="37"/>
      <c r="V466" s="37"/>
      <c r="W466" s="37"/>
      <c r="X466" s="37"/>
      <c r="Y466" s="37"/>
      <c r="Z466" s="37"/>
      <c r="AA466" s="37"/>
      <c r="AB466" s="37"/>
      <c r="AC466" s="37"/>
      <c r="AD466" s="37"/>
      <c r="AE466" s="37"/>
      <c r="AR466" s="175" t="s">
        <v>246</v>
      </c>
      <c r="AT466" s="175" t="s">
        <v>138</v>
      </c>
      <c r="AU466" s="175" t="s">
        <v>82</v>
      </c>
      <c r="AY466" s="18" t="s">
        <v>135</v>
      </c>
      <c r="BE466" s="176">
        <f>IF(N466="základní",J466,0)</f>
        <v>0</v>
      </c>
      <c r="BF466" s="176">
        <f>IF(N466="snížená",J466,0)</f>
        <v>0</v>
      </c>
      <c r="BG466" s="176">
        <f>IF(N466="zákl. přenesená",J466,0)</f>
        <v>0</v>
      </c>
      <c r="BH466" s="176">
        <f>IF(N466="sníž. přenesená",J466,0)</f>
        <v>0</v>
      </c>
      <c r="BI466" s="176">
        <f>IF(N466="nulová",J466,0)</f>
        <v>0</v>
      </c>
      <c r="BJ466" s="18" t="s">
        <v>80</v>
      </c>
      <c r="BK466" s="176">
        <f>ROUND(I466*H466,2)</f>
        <v>0</v>
      </c>
      <c r="BL466" s="18" t="s">
        <v>246</v>
      </c>
      <c r="BM466" s="175" t="s">
        <v>696</v>
      </c>
    </row>
    <row r="467" s="2" customFormat="1">
      <c r="A467" s="37"/>
      <c r="B467" s="38"/>
      <c r="C467" s="37"/>
      <c r="D467" s="177" t="s">
        <v>145</v>
      </c>
      <c r="E467" s="37"/>
      <c r="F467" s="178" t="s">
        <v>692</v>
      </c>
      <c r="G467" s="37"/>
      <c r="H467" s="37"/>
      <c r="I467" s="179"/>
      <c r="J467" s="37"/>
      <c r="K467" s="37"/>
      <c r="L467" s="38"/>
      <c r="M467" s="180"/>
      <c r="N467" s="181"/>
      <c r="O467" s="71"/>
      <c r="P467" s="71"/>
      <c r="Q467" s="71"/>
      <c r="R467" s="71"/>
      <c r="S467" s="71"/>
      <c r="T467" s="72"/>
      <c r="U467" s="37"/>
      <c r="V467" s="37"/>
      <c r="W467" s="37"/>
      <c r="X467" s="37"/>
      <c r="Y467" s="37"/>
      <c r="Z467" s="37"/>
      <c r="AA467" s="37"/>
      <c r="AB467" s="37"/>
      <c r="AC467" s="37"/>
      <c r="AD467" s="37"/>
      <c r="AE467" s="37"/>
      <c r="AT467" s="18" t="s">
        <v>145</v>
      </c>
      <c r="AU467" s="18" t="s">
        <v>82</v>
      </c>
    </row>
    <row r="468" s="12" customFormat="1" ht="22.8" customHeight="1">
      <c r="A468" s="12"/>
      <c r="B468" s="150"/>
      <c r="C468" s="12"/>
      <c r="D468" s="151" t="s">
        <v>71</v>
      </c>
      <c r="E468" s="161" t="s">
        <v>697</v>
      </c>
      <c r="F468" s="161" t="s">
        <v>698</v>
      </c>
      <c r="G468" s="12"/>
      <c r="H468" s="12"/>
      <c r="I468" s="153"/>
      <c r="J468" s="162">
        <f>BK468</f>
        <v>0</v>
      </c>
      <c r="K468" s="12"/>
      <c r="L468" s="150"/>
      <c r="M468" s="155"/>
      <c r="N468" s="156"/>
      <c r="O468" s="156"/>
      <c r="P468" s="157">
        <f>SUM(P469:P494)</f>
        <v>0</v>
      </c>
      <c r="Q468" s="156"/>
      <c r="R468" s="157">
        <f>SUM(R469:R494)</f>
        <v>0.29118991999999999</v>
      </c>
      <c r="S468" s="156"/>
      <c r="T468" s="158">
        <f>SUM(T469:T494)</f>
        <v>0</v>
      </c>
      <c r="U468" s="12"/>
      <c r="V468" s="12"/>
      <c r="W468" s="12"/>
      <c r="X468" s="12"/>
      <c r="Y468" s="12"/>
      <c r="Z468" s="12"/>
      <c r="AA468" s="12"/>
      <c r="AB468" s="12"/>
      <c r="AC468" s="12"/>
      <c r="AD468" s="12"/>
      <c r="AE468" s="12"/>
      <c r="AR468" s="151" t="s">
        <v>82</v>
      </c>
      <c r="AT468" s="159" t="s">
        <v>71</v>
      </c>
      <c r="AU468" s="159" t="s">
        <v>80</v>
      </c>
      <c r="AY468" s="151" t="s">
        <v>135</v>
      </c>
      <c r="BK468" s="160">
        <f>SUM(BK469:BK494)</f>
        <v>0</v>
      </c>
    </row>
    <row r="469" s="2" customFormat="1" ht="24.15" customHeight="1">
      <c r="A469" s="37"/>
      <c r="B469" s="163"/>
      <c r="C469" s="164" t="s">
        <v>699</v>
      </c>
      <c r="D469" s="164" t="s">
        <v>138</v>
      </c>
      <c r="E469" s="165" t="s">
        <v>700</v>
      </c>
      <c r="F469" s="166" t="s">
        <v>701</v>
      </c>
      <c r="G469" s="167" t="s">
        <v>159</v>
      </c>
      <c r="H469" s="168">
        <v>7.5999999999999996</v>
      </c>
      <c r="I469" s="169"/>
      <c r="J469" s="170">
        <f>ROUND(I469*H469,2)</f>
        <v>0</v>
      </c>
      <c r="K469" s="166" t="s">
        <v>142</v>
      </c>
      <c r="L469" s="38"/>
      <c r="M469" s="171" t="s">
        <v>3</v>
      </c>
      <c r="N469" s="172" t="s">
        <v>43</v>
      </c>
      <c r="O469" s="71"/>
      <c r="P469" s="173">
        <f>O469*H469</f>
        <v>0</v>
      </c>
      <c r="Q469" s="173">
        <v>0</v>
      </c>
      <c r="R469" s="173">
        <f>Q469*H469</f>
        <v>0</v>
      </c>
      <c r="S469" s="173">
        <v>0</v>
      </c>
      <c r="T469" s="174">
        <f>S469*H469</f>
        <v>0</v>
      </c>
      <c r="U469" s="37"/>
      <c r="V469" s="37"/>
      <c r="W469" s="37"/>
      <c r="X469" s="37"/>
      <c r="Y469" s="37"/>
      <c r="Z469" s="37"/>
      <c r="AA469" s="37"/>
      <c r="AB469" s="37"/>
      <c r="AC469" s="37"/>
      <c r="AD469" s="37"/>
      <c r="AE469" s="37"/>
      <c r="AR469" s="175" t="s">
        <v>246</v>
      </c>
      <c r="AT469" s="175" t="s">
        <v>138</v>
      </c>
      <c r="AU469" s="175" t="s">
        <v>82</v>
      </c>
      <c r="AY469" s="18" t="s">
        <v>135</v>
      </c>
      <c r="BE469" s="176">
        <f>IF(N469="základní",J469,0)</f>
        <v>0</v>
      </c>
      <c r="BF469" s="176">
        <f>IF(N469="snížená",J469,0)</f>
        <v>0</v>
      </c>
      <c r="BG469" s="176">
        <f>IF(N469="zákl. přenesená",J469,0)</f>
        <v>0</v>
      </c>
      <c r="BH469" s="176">
        <f>IF(N469="sníž. přenesená",J469,0)</f>
        <v>0</v>
      </c>
      <c r="BI469" s="176">
        <f>IF(N469="nulová",J469,0)</f>
        <v>0</v>
      </c>
      <c r="BJ469" s="18" t="s">
        <v>80</v>
      </c>
      <c r="BK469" s="176">
        <f>ROUND(I469*H469,2)</f>
        <v>0</v>
      </c>
      <c r="BL469" s="18" t="s">
        <v>246</v>
      </c>
      <c r="BM469" s="175" t="s">
        <v>702</v>
      </c>
    </row>
    <row r="470" s="2" customFormat="1">
      <c r="A470" s="37"/>
      <c r="B470" s="38"/>
      <c r="C470" s="37"/>
      <c r="D470" s="177" t="s">
        <v>145</v>
      </c>
      <c r="E470" s="37"/>
      <c r="F470" s="178" t="s">
        <v>703</v>
      </c>
      <c r="G470" s="37"/>
      <c r="H470" s="37"/>
      <c r="I470" s="179"/>
      <c r="J470" s="37"/>
      <c r="K470" s="37"/>
      <c r="L470" s="38"/>
      <c r="M470" s="180"/>
      <c r="N470" s="181"/>
      <c r="O470" s="71"/>
      <c r="P470" s="71"/>
      <c r="Q470" s="71"/>
      <c r="R470" s="71"/>
      <c r="S470" s="71"/>
      <c r="T470" s="72"/>
      <c r="U470" s="37"/>
      <c r="V470" s="37"/>
      <c r="W470" s="37"/>
      <c r="X470" s="37"/>
      <c r="Y470" s="37"/>
      <c r="Z470" s="37"/>
      <c r="AA470" s="37"/>
      <c r="AB470" s="37"/>
      <c r="AC470" s="37"/>
      <c r="AD470" s="37"/>
      <c r="AE470" s="37"/>
      <c r="AT470" s="18" t="s">
        <v>145</v>
      </c>
      <c r="AU470" s="18" t="s">
        <v>82</v>
      </c>
    </row>
    <row r="471" s="13" customFormat="1">
      <c r="A471" s="13"/>
      <c r="B471" s="182"/>
      <c r="C471" s="13"/>
      <c r="D471" s="177" t="s">
        <v>147</v>
      </c>
      <c r="E471" s="183" t="s">
        <v>3</v>
      </c>
      <c r="F471" s="184" t="s">
        <v>438</v>
      </c>
      <c r="G471" s="13"/>
      <c r="H471" s="185">
        <v>7.5999999999999996</v>
      </c>
      <c r="I471" s="186"/>
      <c r="J471" s="13"/>
      <c r="K471" s="13"/>
      <c r="L471" s="182"/>
      <c r="M471" s="187"/>
      <c r="N471" s="188"/>
      <c r="O471" s="188"/>
      <c r="P471" s="188"/>
      <c r="Q471" s="188"/>
      <c r="R471" s="188"/>
      <c r="S471" s="188"/>
      <c r="T471" s="189"/>
      <c r="U471" s="13"/>
      <c r="V471" s="13"/>
      <c r="W471" s="13"/>
      <c r="X471" s="13"/>
      <c r="Y471" s="13"/>
      <c r="Z471" s="13"/>
      <c r="AA471" s="13"/>
      <c r="AB471" s="13"/>
      <c r="AC471" s="13"/>
      <c r="AD471" s="13"/>
      <c r="AE471" s="13"/>
      <c r="AT471" s="183" t="s">
        <v>147</v>
      </c>
      <c r="AU471" s="183" t="s">
        <v>82</v>
      </c>
      <c r="AV471" s="13" t="s">
        <v>82</v>
      </c>
      <c r="AW471" s="13" t="s">
        <v>34</v>
      </c>
      <c r="AX471" s="13" t="s">
        <v>80</v>
      </c>
      <c r="AY471" s="183" t="s">
        <v>135</v>
      </c>
    </row>
    <row r="472" s="2" customFormat="1" ht="24.15" customHeight="1">
      <c r="A472" s="37"/>
      <c r="B472" s="163"/>
      <c r="C472" s="164" t="s">
        <v>704</v>
      </c>
      <c r="D472" s="164" t="s">
        <v>138</v>
      </c>
      <c r="E472" s="165" t="s">
        <v>705</v>
      </c>
      <c r="F472" s="166" t="s">
        <v>706</v>
      </c>
      <c r="G472" s="167" t="s">
        <v>159</v>
      </c>
      <c r="H472" s="168">
        <v>7.5999999999999996</v>
      </c>
      <c r="I472" s="169"/>
      <c r="J472" s="170">
        <f>ROUND(I472*H472,2)</f>
        <v>0</v>
      </c>
      <c r="K472" s="166" t="s">
        <v>142</v>
      </c>
      <c r="L472" s="38"/>
      <c r="M472" s="171" t="s">
        <v>3</v>
      </c>
      <c r="N472" s="172" t="s">
        <v>43</v>
      </c>
      <c r="O472" s="71"/>
      <c r="P472" s="173">
        <f>O472*H472</f>
        <v>0</v>
      </c>
      <c r="Q472" s="173">
        <v>0.00029999999999999997</v>
      </c>
      <c r="R472" s="173">
        <f>Q472*H472</f>
        <v>0.0022799999999999999</v>
      </c>
      <c r="S472" s="173">
        <v>0</v>
      </c>
      <c r="T472" s="174">
        <f>S472*H472</f>
        <v>0</v>
      </c>
      <c r="U472" s="37"/>
      <c r="V472" s="37"/>
      <c r="W472" s="37"/>
      <c r="X472" s="37"/>
      <c r="Y472" s="37"/>
      <c r="Z472" s="37"/>
      <c r="AA472" s="37"/>
      <c r="AB472" s="37"/>
      <c r="AC472" s="37"/>
      <c r="AD472" s="37"/>
      <c r="AE472" s="37"/>
      <c r="AR472" s="175" t="s">
        <v>246</v>
      </c>
      <c r="AT472" s="175" t="s">
        <v>138</v>
      </c>
      <c r="AU472" s="175" t="s">
        <v>82</v>
      </c>
      <c r="AY472" s="18" t="s">
        <v>135</v>
      </c>
      <c r="BE472" s="176">
        <f>IF(N472="základní",J472,0)</f>
        <v>0</v>
      </c>
      <c r="BF472" s="176">
        <f>IF(N472="snížená",J472,0)</f>
        <v>0</v>
      </c>
      <c r="BG472" s="176">
        <f>IF(N472="zákl. přenesená",J472,0)</f>
        <v>0</v>
      </c>
      <c r="BH472" s="176">
        <f>IF(N472="sníž. přenesená",J472,0)</f>
        <v>0</v>
      </c>
      <c r="BI472" s="176">
        <f>IF(N472="nulová",J472,0)</f>
        <v>0</v>
      </c>
      <c r="BJ472" s="18" t="s">
        <v>80</v>
      </c>
      <c r="BK472" s="176">
        <f>ROUND(I472*H472,2)</f>
        <v>0</v>
      </c>
      <c r="BL472" s="18" t="s">
        <v>246</v>
      </c>
      <c r="BM472" s="175" t="s">
        <v>707</v>
      </c>
    </row>
    <row r="473" s="2" customFormat="1">
      <c r="A473" s="37"/>
      <c r="B473" s="38"/>
      <c r="C473" s="37"/>
      <c r="D473" s="177" t="s">
        <v>145</v>
      </c>
      <c r="E473" s="37"/>
      <c r="F473" s="178" t="s">
        <v>703</v>
      </c>
      <c r="G473" s="37"/>
      <c r="H473" s="37"/>
      <c r="I473" s="179"/>
      <c r="J473" s="37"/>
      <c r="K473" s="37"/>
      <c r="L473" s="38"/>
      <c r="M473" s="180"/>
      <c r="N473" s="181"/>
      <c r="O473" s="71"/>
      <c r="P473" s="71"/>
      <c r="Q473" s="71"/>
      <c r="R473" s="71"/>
      <c r="S473" s="71"/>
      <c r="T473" s="72"/>
      <c r="U473" s="37"/>
      <c r="V473" s="37"/>
      <c r="W473" s="37"/>
      <c r="X473" s="37"/>
      <c r="Y473" s="37"/>
      <c r="Z473" s="37"/>
      <c r="AA473" s="37"/>
      <c r="AB473" s="37"/>
      <c r="AC473" s="37"/>
      <c r="AD473" s="37"/>
      <c r="AE473" s="37"/>
      <c r="AT473" s="18" t="s">
        <v>145</v>
      </c>
      <c r="AU473" s="18" t="s">
        <v>82</v>
      </c>
    </row>
    <row r="474" s="13" customFormat="1">
      <c r="A474" s="13"/>
      <c r="B474" s="182"/>
      <c r="C474" s="13"/>
      <c r="D474" s="177" t="s">
        <v>147</v>
      </c>
      <c r="E474" s="183" t="s">
        <v>3</v>
      </c>
      <c r="F474" s="184" t="s">
        <v>438</v>
      </c>
      <c r="G474" s="13"/>
      <c r="H474" s="185">
        <v>7.5999999999999996</v>
      </c>
      <c r="I474" s="186"/>
      <c r="J474" s="13"/>
      <c r="K474" s="13"/>
      <c r="L474" s="182"/>
      <c r="M474" s="187"/>
      <c r="N474" s="188"/>
      <c r="O474" s="188"/>
      <c r="P474" s="188"/>
      <c r="Q474" s="188"/>
      <c r="R474" s="188"/>
      <c r="S474" s="188"/>
      <c r="T474" s="189"/>
      <c r="U474" s="13"/>
      <c r="V474" s="13"/>
      <c r="W474" s="13"/>
      <c r="X474" s="13"/>
      <c r="Y474" s="13"/>
      <c r="Z474" s="13"/>
      <c r="AA474" s="13"/>
      <c r="AB474" s="13"/>
      <c r="AC474" s="13"/>
      <c r="AD474" s="13"/>
      <c r="AE474" s="13"/>
      <c r="AT474" s="183" t="s">
        <v>147</v>
      </c>
      <c r="AU474" s="183" t="s">
        <v>82</v>
      </c>
      <c r="AV474" s="13" t="s">
        <v>82</v>
      </c>
      <c r="AW474" s="13" t="s">
        <v>34</v>
      </c>
      <c r="AX474" s="13" t="s">
        <v>80</v>
      </c>
      <c r="AY474" s="183" t="s">
        <v>135</v>
      </c>
    </row>
    <row r="475" s="2" customFormat="1" ht="37.8" customHeight="1">
      <c r="A475" s="37"/>
      <c r="B475" s="163"/>
      <c r="C475" s="164" t="s">
        <v>708</v>
      </c>
      <c r="D475" s="164" t="s">
        <v>138</v>
      </c>
      <c r="E475" s="165" t="s">
        <v>709</v>
      </c>
      <c r="F475" s="166" t="s">
        <v>710</v>
      </c>
      <c r="G475" s="167" t="s">
        <v>159</v>
      </c>
      <c r="H475" s="168">
        <v>7.5999999999999996</v>
      </c>
      <c r="I475" s="169"/>
      <c r="J475" s="170">
        <f>ROUND(I475*H475,2)</f>
        <v>0</v>
      </c>
      <c r="K475" s="166" t="s">
        <v>142</v>
      </c>
      <c r="L475" s="38"/>
      <c r="M475" s="171" t="s">
        <v>3</v>
      </c>
      <c r="N475" s="172" t="s">
        <v>43</v>
      </c>
      <c r="O475" s="71"/>
      <c r="P475" s="173">
        <f>O475*H475</f>
        <v>0</v>
      </c>
      <c r="Q475" s="173">
        <v>0.0075799999999999999</v>
      </c>
      <c r="R475" s="173">
        <f>Q475*H475</f>
        <v>0.057607999999999999</v>
      </c>
      <c r="S475" s="173">
        <v>0</v>
      </c>
      <c r="T475" s="174">
        <f>S475*H475</f>
        <v>0</v>
      </c>
      <c r="U475" s="37"/>
      <c r="V475" s="37"/>
      <c r="W475" s="37"/>
      <c r="X475" s="37"/>
      <c r="Y475" s="37"/>
      <c r="Z475" s="37"/>
      <c r="AA475" s="37"/>
      <c r="AB475" s="37"/>
      <c r="AC475" s="37"/>
      <c r="AD475" s="37"/>
      <c r="AE475" s="37"/>
      <c r="AR475" s="175" t="s">
        <v>246</v>
      </c>
      <c r="AT475" s="175" t="s">
        <v>138</v>
      </c>
      <c r="AU475" s="175" t="s">
        <v>82</v>
      </c>
      <c r="AY475" s="18" t="s">
        <v>135</v>
      </c>
      <c r="BE475" s="176">
        <f>IF(N475="základní",J475,0)</f>
        <v>0</v>
      </c>
      <c r="BF475" s="176">
        <f>IF(N475="snížená",J475,0)</f>
        <v>0</v>
      </c>
      <c r="BG475" s="176">
        <f>IF(N475="zákl. přenesená",J475,0)</f>
        <v>0</v>
      </c>
      <c r="BH475" s="176">
        <f>IF(N475="sníž. přenesená",J475,0)</f>
        <v>0</v>
      </c>
      <c r="BI475" s="176">
        <f>IF(N475="nulová",J475,0)</f>
        <v>0</v>
      </c>
      <c r="BJ475" s="18" t="s">
        <v>80</v>
      </c>
      <c r="BK475" s="176">
        <f>ROUND(I475*H475,2)</f>
        <v>0</v>
      </c>
      <c r="BL475" s="18" t="s">
        <v>246</v>
      </c>
      <c r="BM475" s="175" t="s">
        <v>711</v>
      </c>
    </row>
    <row r="476" s="2" customFormat="1">
      <c r="A476" s="37"/>
      <c r="B476" s="38"/>
      <c r="C476" s="37"/>
      <c r="D476" s="177" t="s">
        <v>145</v>
      </c>
      <c r="E476" s="37"/>
      <c r="F476" s="178" t="s">
        <v>703</v>
      </c>
      <c r="G476" s="37"/>
      <c r="H476" s="37"/>
      <c r="I476" s="179"/>
      <c r="J476" s="37"/>
      <c r="K476" s="37"/>
      <c r="L476" s="38"/>
      <c r="M476" s="180"/>
      <c r="N476" s="181"/>
      <c r="O476" s="71"/>
      <c r="P476" s="71"/>
      <c r="Q476" s="71"/>
      <c r="R476" s="71"/>
      <c r="S476" s="71"/>
      <c r="T476" s="72"/>
      <c r="U476" s="37"/>
      <c r="V476" s="37"/>
      <c r="W476" s="37"/>
      <c r="X476" s="37"/>
      <c r="Y476" s="37"/>
      <c r="Z476" s="37"/>
      <c r="AA476" s="37"/>
      <c r="AB476" s="37"/>
      <c r="AC476" s="37"/>
      <c r="AD476" s="37"/>
      <c r="AE476" s="37"/>
      <c r="AT476" s="18" t="s">
        <v>145</v>
      </c>
      <c r="AU476" s="18" t="s">
        <v>82</v>
      </c>
    </row>
    <row r="477" s="13" customFormat="1">
      <c r="A477" s="13"/>
      <c r="B477" s="182"/>
      <c r="C477" s="13"/>
      <c r="D477" s="177" t="s">
        <v>147</v>
      </c>
      <c r="E477" s="183" t="s">
        <v>3</v>
      </c>
      <c r="F477" s="184" t="s">
        <v>438</v>
      </c>
      <c r="G477" s="13"/>
      <c r="H477" s="185">
        <v>7.5999999999999996</v>
      </c>
      <c r="I477" s="186"/>
      <c r="J477" s="13"/>
      <c r="K477" s="13"/>
      <c r="L477" s="182"/>
      <c r="M477" s="187"/>
      <c r="N477" s="188"/>
      <c r="O477" s="188"/>
      <c r="P477" s="188"/>
      <c r="Q477" s="188"/>
      <c r="R477" s="188"/>
      <c r="S477" s="188"/>
      <c r="T477" s="189"/>
      <c r="U477" s="13"/>
      <c r="V477" s="13"/>
      <c r="W477" s="13"/>
      <c r="X477" s="13"/>
      <c r="Y477" s="13"/>
      <c r="Z477" s="13"/>
      <c r="AA477" s="13"/>
      <c r="AB477" s="13"/>
      <c r="AC477" s="13"/>
      <c r="AD477" s="13"/>
      <c r="AE477" s="13"/>
      <c r="AT477" s="183" t="s">
        <v>147</v>
      </c>
      <c r="AU477" s="183" t="s">
        <v>82</v>
      </c>
      <c r="AV477" s="13" t="s">
        <v>82</v>
      </c>
      <c r="AW477" s="13" t="s">
        <v>34</v>
      </c>
      <c r="AX477" s="13" t="s">
        <v>80</v>
      </c>
      <c r="AY477" s="183" t="s">
        <v>135</v>
      </c>
    </row>
    <row r="478" s="2" customFormat="1" ht="49.05" customHeight="1">
      <c r="A478" s="37"/>
      <c r="B478" s="163"/>
      <c r="C478" s="164" t="s">
        <v>712</v>
      </c>
      <c r="D478" s="164" t="s">
        <v>138</v>
      </c>
      <c r="E478" s="165" t="s">
        <v>713</v>
      </c>
      <c r="F478" s="166" t="s">
        <v>714</v>
      </c>
      <c r="G478" s="167" t="s">
        <v>159</v>
      </c>
      <c r="H478" s="168">
        <v>7.5999999999999996</v>
      </c>
      <c r="I478" s="169"/>
      <c r="J478" s="170">
        <f>ROUND(I478*H478,2)</f>
        <v>0</v>
      </c>
      <c r="K478" s="166" t="s">
        <v>142</v>
      </c>
      <c r="L478" s="38"/>
      <c r="M478" s="171" t="s">
        <v>3</v>
      </c>
      <c r="N478" s="172" t="s">
        <v>43</v>
      </c>
      <c r="O478" s="71"/>
      <c r="P478" s="173">
        <f>O478*H478</f>
        <v>0</v>
      </c>
      <c r="Q478" s="173">
        <v>0.0068900000000000003</v>
      </c>
      <c r="R478" s="173">
        <f>Q478*H478</f>
        <v>0.052364000000000001</v>
      </c>
      <c r="S478" s="173">
        <v>0</v>
      </c>
      <c r="T478" s="174">
        <f>S478*H478</f>
        <v>0</v>
      </c>
      <c r="U478" s="37"/>
      <c r="V478" s="37"/>
      <c r="W478" s="37"/>
      <c r="X478" s="37"/>
      <c r="Y478" s="37"/>
      <c r="Z478" s="37"/>
      <c r="AA478" s="37"/>
      <c r="AB478" s="37"/>
      <c r="AC478" s="37"/>
      <c r="AD478" s="37"/>
      <c r="AE478" s="37"/>
      <c r="AR478" s="175" t="s">
        <v>246</v>
      </c>
      <c r="AT478" s="175" t="s">
        <v>138</v>
      </c>
      <c r="AU478" s="175" t="s">
        <v>82</v>
      </c>
      <c r="AY478" s="18" t="s">
        <v>135</v>
      </c>
      <c r="BE478" s="176">
        <f>IF(N478="základní",J478,0)</f>
        <v>0</v>
      </c>
      <c r="BF478" s="176">
        <f>IF(N478="snížená",J478,0)</f>
        <v>0</v>
      </c>
      <c r="BG478" s="176">
        <f>IF(N478="zákl. přenesená",J478,0)</f>
        <v>0</v>
      </c>
      <c r="BH478" s="176">
        <f>IF(N478="sníž. přenesená",J478,0)</f>
        <v>0</v>
      </c>
      <c r="BI478" s="176">
        <f>IF(N478="nulová",J478,0)</f>
        <v>0</v>
      </c>
      <c r="BJ478" s="18" t="s">
        <v>80</v>
      </c>
      <c r="BK478" s="176">
        <f>ROUND(I478*H478,2)</f>
        <v>0</v>
      </c>
      <c r="BL478" s="18" t="s">
        <v>246</v>
      </c>
      <c r="BM478" s="175" t="s">
        <v>715</v>
      </c>
    </row>
    <row r="479" s="2" customFormat="1">
      <c r="A479" s="37"/>
      <c r="B479" s="38"/>
      <c r="C479" s="37"/>
      <c r="D479" s="177" t="s">
        <v>145</v>
      </c>
      <c r="E479" s="37"/>
      <c r="F479" s="178" t="s">
        <v>716</v>
      </c>
      <c r="G479" s="37"/>
      <c r="H479" s="37"/>
      <c r="I479" s="179"/>
      <c r="J479" s="37"/>
      <c r="K479" s="37"/>
      <c r="L479" s="38"/>
      <c r="M479" s="180"/>
      <c r="N479" s="181"/>
      <c r="O479" s="71"/>
      <c r="P479" s="71"/>
      <c r="Q479" s="71"/>
      <c r="R479" s="71"/>
      <c r="S479" s="71"/>
      <c r="T479" s="72"/>
      <c r="U479" s="37"/>
      <c r="V479" s="37"/>
      <c r="W479" s="37"/>
      <c r="X479" s="37"/>
      <c r="Y479" s="37"/>
      <c r="Z479" s="37"/>
      <c r="AA479" s="37"/>
      <c r="AB479" s="37"/>
      <c r="AC479" s="37"/>
      <c r="AD479" s="37"/>
      <c r="AE479" s="37"/>
      <c r="AT479" s="18" t="s">
        <v>145</v>
      </c>
      <c r="AU479" s="18" t="s">
        <v>82</v>
      </c>
    </row>
    <row r="480" s="13" customFormat="1">
      <c r="A480" s="13"/>
      <c r="B480" s="182"/>
      <c r="C480" s="13"/>
      <c r="D480" s="177" t="s">
        <v>147</v>
      </c>
      <c r="E480" s="183" t="s">
        <v>3</v>
      </c>
      <c r="F480" s="184" t="s">
        <v>438</v>
      </c>
      <c r="G480" s="13"/>
      <c r="H480" s="185">
        <v>7.5999999999999996</v>
      </c>
      <c r="I480" s="186"/>
      <c r="J480" s="13"/>
      <c r="K480" s="13"/>
      <c r="L480" s="182"/>
      <c r="M480" s="187"/>
      <c r="N480" s="188"/>
      <c r="O480" s="188"/>
      <c r="P480" s="188"/>
      <c r="Q480" s="188"/>
      <c r="R480" s="188"/>
      <c r="S480" s="188"/>
      <c r="T480" s="189"/>
      <c r="U480" s="13"/>
      <c r="V480" s="13"/>
      <c r="W480" s="13"/>
      <c r="X480" s="13"/>
      <c r="Y480" s="13"/>
      <c r="Z480" s="13"/>
      <c r="AA480" s="13"/>
      <c r="AB480" s="13"/>
      <c r="AC480" s="13"/>
      <c r="AD480" s="13"/>
      <c r="AE480" s="13"/>
      <c r="AT480" s="183" t="s">
        <v>147</v>
      </c>
      <c r="AU480" s="183" t="s">
        <v>82</v>
      </c>
      <c r="AV480" s="13" t="s">
        <v>82</v>
      </c>
      <c r="AW480" s="13" t="s">
        <v>34</v>
      </c>
      <c r="AX480" s="13" t="s">
        <v>80</v>
      </c>
      <c r="AY480" s="183" t="s">
        <v>135</v>
      </c>
    </row>
    <row r="481" s="2" customFormat="1" ht="37.8" customHeight="1">
      <c r="A481" s="37"/>
      <c r="B481" s="163"/>
      <c r="C481" s="198" t="s">
        <v>717</v>
      </c>
      <c r="D481" s="198" t="s">
        <v>290</v>
      </c>
      <c r="E481" s="199" t="s">
        <v>718</v>
      </c>
      <c r="F481" s="200" t="s">
        <v>719</v>
      </c>
      <c r="G481" s="201" t="s">
        <v>159</v>
      </c>
      <c r="H481" s="202">
        <v>8.3599999999999994</v>
      </c>
      <c r="I481" s="203"/>
      <c r="J481" s="204">
        <f>ROUND(I481*H481,2)</f>
        <v>0</v>
      </c>
      <c r="K481" s="200" t="s">
        <v>142</v>
      </c>
      <c r="L481" s="205"/>
      <c r="M481" s="206" t="s">
        <v>3</v>
      </c>
      <c r="N481" s="207" t="s">
        <v>43</v>
      </c>
      <c r="O481" s="71"/>
      <c r="P481" s="173">
        <f>O481*H481</f>
        <v>0</v>
      </c>
      <c r="Q481" s="173">
        <v>0.019199999999999998</v>
      </c>
      <c r="R481" s="173">
        <f>Q481*H481</f>
        <v>0.16051199999999999</v>
      </c>
      <c r="S481" s="173">
        <v>0</v>
      </c>
      <c r="T481" s="174">
        <f>S481*H481</f>
        <v>0</v>
      </c>
      <c r="U481" s="37"/>
      <c r="V481" s="37"/>
      <c r="W481" s="37"/>
      <c r="X481" s="37"/>
      <c r="Y481" s="37"/>
      <c r="Z481" s="37"/>
      <c r="AA481" s="37"/>
      <c r="AB481" s="37"/>
      <c r="AC481" s="37"/>
      <c r="AD481" s="37"/>
      <c r="AE481" s="37"/>
      <c r="AR481" s="175" t="s">
        <v>333</v>
      </c>
      <c r="AT481" s="175" t="s">
        <v>290</v>
      </c>
      <c r="AU481" s="175" t="s">
        <v>82</v>
      </c>
      <c r="AY481" s="18" t="s">
        <v>135</v>
      </c>
      <c r="BE481" s="176">
        <f>IF(N481="základní",J481,0)</f>
        <v>0</v>
      </c>
      <c r="BF481" s="176">
        <f>IF(N481="snížená",J481,0)</f>
        <v>0</v>
      </c>
      <c r="BG481" s="176">
        <f>IF(N481="zákl. přenesená",J481,0)</f>
        <v>0</v>
      </c>
      <c r="BH481" s="176">
        <f>IF(N481="sníž. přenesená",J481,0)</f>
        <v>0</v>
      </c>
      <c r="BI481" s="176">
        <f>IF(N481="nulová",J481,0)</f>
        <v>0</v>
      </c>
      <c r="BJ481" s="18" t="s">
        <v>80</v>
      </c>
      <c r="BK481" s="176">
        <f>ROUND(I481*H481,2)</f>
        <v>0</v>
      </c>
      <c r="BL481" s="18" t="s">
        <v>246</v>
      </c>
      <c r="BM481" s="175" t="s">
        <v>720</v>
      </c>
    </row>
    <row r="482" s="13" customFormat="1">
      <c r="A482" s="13"/>
      <c r="B482" s="182"/>
      <c r="C482" s="13"/>
      <c r="D482" s="177" t="s">
        <v>147</v>
      </c>
      <c r="E482" s="13"/>
      <c r="F482" s="184" t="s">
        <v>517</v>
      </c>
      <c r="G482" s="13"/>
      <c r="H482" s="185">
        <v>8.3599999999999994</v>
      </c>
      <c r="I482" s="186"/>
      <c r="J482" s="13"/>
      <c r="K482" s="13"/>
      <c r="L482" s="182"/>
      <c r="M482" s="187"/>
      <c r="N482" s="188"/>
      <c r="O482" s="188"/>
      <c r="P482" s="188"/>
      <c r="Q482" s="188"/>
      <c r="R482" s="188"/>
      <c r="S482" s="188"/>
      <c r="T482" s="189"/>
      <c r="U482" s="13"/>
      <c r="V482" s="13"/>
      <c r="W482" s="13"/>
      <c r="X482" s="13"/>
      <c r="Y482" s="13"/>
      <c r="Z482" s="13"/>
      <c r="AA482" s="13"/>
      <c r="AB482" s="13"/>
      <c r="AC482" s="13"/>
      <c r="AD482" s="13"/>
      <c r="AE482" s="13"/>
      <c r="AT482" s="183" t="s">
        <v>147</v>
      </c>
      <c r="AU482" s="183" t="s">
        <v>82</v>
      </c>
      <c r="AV482" s="13" t="s">
        <v>82</v>
      </c>
      <c r="AW482" s="13" t="s">
        <v>4</v>
      </c>
      <c r="AX482" s="13" t="s">
        <v>80</v>
      </c>
      <c r="AY482" s="183" t="s">
        <v>135</v>
      </c>
    </row>
    <row r="483" s="2" customFormat="1" ht="37.8" customHeight="1">
      <c r="A483" s="37"/>
      <c r="B483" s="163"/>
      <c r="C483" s="164" t="s">
        <v>721</v>
      </c>
      <c r="D483" s="164" t="s">
        <v>138</v>
      </c>
      <c r="E483" s="165" t="s">
        <v>722</v>
      </c>
      <c r="F483" s="166" t="s">
        <v>723</v>
      </c>
      <c r="G483" s="167" t="s">
        <v>159</v>
      </c>
      <c r="H483" s="168">
        <v>7.5999999999999996</v>
      </c>
      <c r="I483" s="169"/>
      <c r="J483" s="170">
        <f>ROUND(I483*H483,2)</f>
        <v>0</v>
      </c>
      <c r="K483" s="166" t="s">
        <v>142</v>
      </c>
      <c r="L483" s="38"/>
      <c r="M483" s="171" t="s">
        <v>3</v>
      </c>
      <c r="N483" s="172" t="s">
        <v>43</v>
      </c>
      <c r="O483" s="71"/>
      <c r="P483" s="173">
        <f>O483*H483</f>
        <v>0</v>
      </c>
      <c r="Q483" s="173">
        <v>0</v>
      </c>
      <c r="R483" s="173">
        <f>Q483*H483</f>
        <v>0</v>
      </c>
      <c r="S483" s="173">
        <v>0</v>
      </c>
      <c r="T483" s="174">
        <f>S483*H483</f>
        <v>0</v>
      </c>
      <c r="U483" s="37"/>
      <c r="V483" s="37"/>
      <c r="W483" s="37"/>
      <c r="X483" s="37"/>
      <c r="Y483" s="37"/>
      <c r="Z483" s="37"/>
      <c r="AA483" s="37"/>
      <c r="AB483" s="37"/>
      <c r="AC483" s="37"/>
      <c r="AD483" s="37"/>
      <c r="AE483" s="37"/>
      <c r="AR483" s="175" t="s">
        <v>246</v>
      </c>
      <c r="AT483" s="175" t="s">
        <v>138</v>
      </c>
      <c r="AU483" s="175" t="s">
        <v>82</v>
      </c>
      <c r="AY483" s="18" t="s">
        <v>135</v>
      </c>
      <c r="BE483" s="176">
        <f>IF(N483="základní",J483,0)</f>
        <v>0</v>
      </c>
      <c r="BF483" s="176">
        <f>IF(N483="snížená",J483,0)</f>
        <v>0</v>
      </c>
      <c r="BG483" s="176">
        <f>IF(N483="zákl. přenesená",J483,0)</f>
        <v>0</v>
      </c>
      <c r="BH483" s="176">
        <f>IF(N483="sníž. přenesená",J483,0)</f>
        <v>0</v>
      </c>
      <c r="BI483" s="176">
        <f>IF(N483="nulová",J483,0)</f>
        <v>0</v>
      </c>
      <c r="BJ483" s="18" t="s">
        <v>80</v>
      </c>
      <c r="BK483" s="176">
        <f>ROUND(I483*H483,2)</f>
        <v>0</v>
      </c>
      <c r="BL483" s="18" t="s">
        <v>246</v>
      </c>
      <c r="BM483" s="175" t="s">
        <v>724</v>
      </c>
    </row>
    <row r="484" s="2" customFormat="1">
      <c r="A484" s="37"/>
      <c r="B484" s="38"/>
      <c r="C484" s="37"/>
      <c r="D484" s="177" t="s">
        <v>145</v>
      </c>
      <c r="E484" s="37"/>
      <c r="F484" s="178" t="s">
        <v>716</v>
      </c>
      <c r="G484" s="37"/>
      <c r="H484" s="37"/>
      <c r="I484" s="179"/>
      <c r="J484" s="37"/>
      <c r="K484" s="37"/>
      <c r="L484" s="38"/>
      <c r="M484" s="180"/>
      <c r="N484" s="181"/>
      <c r="O484" s="71"/>
      <c r="P484" s="71"/>
      <c r="Q484" s="71"/>
      <c r="R484" s="71"/>
      <c r="S484" s="71"/>
      <c r="T484" s="72"/>
      <c r="U484" s="37"/>
      <c r="V484" s="37"/>
      <c r="W484" s="37"/>
      <c r="X484" s="37"/>
      <c r="Y484" s="37"/>
      <c r="Z484" s="37"/>
      <c r="AA484" s="37"/>
      <c r="AB484" s="37"/>
      <c r="AC484" s="37"/>
      <c r="AD484" s="37"/>
      <c r="AE484" s="37"/>
      <c r="AT484" s="18" t="s">
        <v>145</v>
      </c>
      <c r="AU484" s="18" t="s">
        <v>82</v>
      </c>
    </row>
    <row r="485" s="2" customFormat="1" ht="24.15" customHeight="1">
      <c r="A485" s="37"/>
      <c r="B485" s="163"/>
      <c r="C485" s="164" t="s">
        <v>725</v>
      </c>
      <c r="D485" s="164" t="s">
        <v>138</v>
      </c>
      <c r="E485" s="165" t="s">
        <v>726</v>
      </c>
      <c r="F485" s="166" t="s">
        <v>727</v>
      </c>
      <c r="G485" s="167" t="s">
        <v>159</v>
      </c>
      <c r="H485" s="168">
        <v>7.5999999999999996</v>
      </c>
      <c r="I485" s="169"/>
      <c r="J485" s="170">
        <f>ROUND(I485*H485,2)</f>
        <v>0</v>
      </c>
      <c r="K485" s="166" t="s">
        <v>142</v>
      </c>
      <c r="L485" s="38"/>
      <c r="M485" s="171" t="s">
        <v>3</v>
      </c>
      <c r="N485" s="172" t="s">
        <v>43</v>
      </c>
      <c r="O485" s="71"/>
      <c r="P485" s="173">
        <f>O485*H485</f>
        <v>0</v>
      </c>
      <c r="Q485" s="173">
        <v>0.0015</v>
      </c>
      <c r="R485" s="173">
        <f>Q485*H485</f>
        <v>0.0114</v>
      </c>
      <c r="S485" s="173">
        <v>0</v>
      </c>
      <c r="T485" s="174">
        <f>S485*H485</f>
        <v>0</v>
      </c>
      <c r="U485" s="37"/>
      <c r="V485" s="37"/>
      <c r="W485" s="37"/>
      <c r="X485" s="37"/>
      <c r="Y485" s="37"/>
      <c r="Z485" s="37"/>
      <c r="AA485" s="37"/>
      <c r="AB485" s="37"/>
      <c r="AC485" s="37"/>
      <c r="AD485" s="37"/>
      <c r="AE485" s="37"/>
      <c r="AR485" s="175" t="s">
        <v>246</v>
      </c>
      <c r="AT485" s="175" t="s">
        <v>138</v>
      </c>
      <c r="AU485" s="175" t="s">
        <v>82</v>
      </c>
      <c r="AY485" s="18" t="s">
        <v>135</v>
      </c>
      <c r="BE485" s="176">
        <f>IF(N485="základní",J485,0)</f>
        <v>0</v>
      </c>
      <c r="BF485" s="176">
        <f>IF(N485="snížená",J485,0)</f>
        <v>0</v>
      </c>
      <c r="BG485" s="176">
        <f>IF(N485="zákl. přenesená",J485,0)</f>
        <v>0</v>
      </c>
      <c r="BH485" s="176">
        <f>IF(N485="sníž. přenesená",J485,0)</f>
        <v>0</v>
      </c>
      <c r="BI485" s="176">
        <f>IF(N485="nulová",J485,0)</f>
        <v>0</v>
      </c>
      <c r="BJ485" s="18" t="s">
        <v>80</v>
      </c>
      <c r="BK485" s="176">
        <f>ROUND(I485*H485,2)</f>
        <v>0</v>
      </c>
      <c r="BL485" s="18" t="s">
        <v>246</v>
      </c>
      <c r="BM485" s="175" t="s">
        <v>728</v>
      </c>
    </row>
    <row r="486" s="2" customFormat="1">
      <c r="A486" s="37"/>
      <c r="B486" s="38"/>
      <c r="C486" s="37"/>
      <c r="D486" s="177" t="s">
        <v>145</v>
      </c>
      <c r="E486" s="37"/>
      <c r="F486" s="178" t="s">
        <v>729</v>
      </c>
      <c r="G486" s="37"/>
      <c r="H486" s="37"/>
      <c r="I486" s="179"/>
      <c r="J486" s="37"/>
      <c r="K486" s="37"/>
      <c r="L486" s="38"/>
      <c r="M486" s="180"/>
      <c r="N486" s="181"/>
      <c r="O486" s="71"/>
      <c r="P486" s="71"/>
      <c r="Q486" s="71"/>
      <c r="R486" s="71"/>
      <c r="S486" s="71"/>
      <c r="T486" s="72"/>
      <c r="U486" s="37"/>
      <c r="V486" s="37"/>
      <c r="W486" s="37"/>
      <c r="X486" s="37"/>
      <c r="Y486" s="37"/>
      <c r="Z486" s="37"/>
      <c r="AA486" s="37"/>
      <c r="AB486" s="37"/>
      <c r="AC486" s="37"/>
      <c r="AD486" s="37"/>
      <c r="AE486" s="37"/>
      <c r="AT486" s="18" t="s">
        <v>145</v>
      </c>
      <c r="AU486" s="18" t="s">
        <v>82</v>
      </c>
    </row>
    <row r="487" s="13" customFormat="1">
      <c r="A487" s="13"/>
      <c r="B487" s="182"/>
      <c r="C487" s="13"/>
      <c r="D487" s="177" t="s">
        <v>147</v>
      </c>
      <c r="E487" s="183" t="s">
        <v>3</v>
      </c>
      <c r="F487" s="184" t="s">
        <v>438</v>
      </c>
      <c r="G487" s="13"/>
      <c r="H487" s="185">
        <v>7.5999999999999996</v>
      </c>
      <c r="I487" s="186"/>
      <c r="J487" s="13"/>
      <c r="K487" s="13"/>
      <c r="L487" s="182"/>
      <c r="M487" s="187"/>
      <c r="N487" s="188"/>
      <c r="O487" s="188"/>
      <c r="P487" s="188"/>
      <c r="Q487" s="188"/>
      <c r="R487" s="188"/>
      <c r="S487" s="188"/>
      <c r="T487" s="189"/>
      <c r="U487" s="13"/>
      <c r="V487" s="13"/>
      <c r="W487" s="13"/>
      <c r="X487" s="13"/>
      <c r="Y487" s="13"/>
      <c r="Z487" s="13"/>
      <c r="AA487" s="13"/>
      <c r="AB487" s="13"/>
      <c r="AC487" s="13"/>
      <c r="AD487" s="13"/>
      <c r="AE487" s="13"/>
      <c r="AT487" s="183" t="s">
        <v>147</v>
      </c>
      <c r="AU487" s="183" t="s">
        <v>82</v>
      </c>
      <c r="AV487" s="13" t="s">
        <v>82</v>
      </c>
      <c r="AW487" s="13" t="s">
        <v>34</v>
      </c>
      <c r="AX487" s="13" t="s">
        <v>80</v>
      </c>
      <c r="AY487" s="183" t="s">
        <v>135</v>
      </c>
    </row>
    <row r="488" s="2" customFormat="1" ht="24.15" customHeight="1">
      <c r="A488" s="37"/>
      <c r="B488" s="163"/>
      <c r="C488" s="164" t="s">
        <v>730</v>
      </c>
      <c r="D488" s="164" t="s">
        <v>138</v>
      </c>
      <c r="E488" s="165" t="s">
        <v>731</v>
      </c>
      <c r="F488" s="166" t="s">
        <v>732</v>
      </c>
      <c r="G488" s="167" t="s">
        <v>242</v>
      </c>
      <c r="H488" s="168">
        <v>21.956</v>
      </c>
      <c r="I488" s="169"/>
      <c r="J488" s="170">
        <f>ROUND(I488*H488,2)</f>
        <v>0</v>
      </c>
      <c r="K488" s="166" t="s">
        <v>142</v>
      </c>
      <c r="L488" s="38"/>
      <c r="M488" s="171" t="s">
        <v>3</v>
      </c>
      <c r="N488" s="172" t="s">
        <v>43</v>
      </c>
      <c r="O488" s="71"/>
      <c r="P488" s="173">
        <f>O488*H488</f>
        <v>0</v>
      </c>
      <c r="Q488" s="173">
        <v>0.00032000000000000003</v>
      </c>
      <c r="R488" s="173">
        <f>Q488*H488</f>
        <v>0.0070259200000000006</v>
      </c>
      <c r="S488" s="173">
        <v>0</v>
      </c>
      <c r="T488" s="174">
        <f>S488*H488</f>
        <v>0</v>
      </c>
      <c r="U488" s="37"/>
      <c r="V488" s="37"/>
      <c r="W488" s="37"/>
      <c r="X488" s="37"/>
      <c r="Y488" s="37"/>
      <c r="Z488" s="37"/>
      <c r="AA488" s="37"/>
      <c r="AB488" s="37"/>
      <c r="AC488" s="37"/>
      <c r="AD488" s="37"/>
      <c r="AE488" s="37"/>
      <c r="AR488" s="175" t="s">
        <v>246</v>
      </c>
      <c r="AT488" s="175" t="s">
        <v>138</v>
      </c>
      <c r="AU488" s="175" t="s">
        <v>82</v>
      </c>
      <c r="AY488" s="18" t="s">
        <v>135</v>
      </c>
      <c r="BE488" s="176">
        <f>IF(N488="základní",J488,0)</f>
        <v>0</v>
      </c>
      <c r="BF488" s="176">
        <f>IF(N488="snížená",J488,0)</f>
        <v>0</v>
      </c>
      <c r="BG488" s="176">
        <f>IF(N488="zákl. přenesená",J488,0)</f>
        <v>0</v>
      </c>
      <c r="BH488" s="176">
        <f>IF(N488="sníž. přenesená",J488,0)</f>
        <v>0</v>
      </c>
      <c r="BI488" s="176">
        <f>IF(N488="nulová",J488,0)</f>
        <v>0</v>
      </c>
      <c r="BJ488" s="18" t="s">
        <v>80</v>
      </c>
      <c r="BK488" s="176">
        <f>ROUND(I488*H488,2)</f>
        <v>0</v>
      </c>
      <c r="BL488" s="18" t="s">
        <v>246</v>
      </c>
      <c r="BM488" s="175" t="s">
        <v>733</v>
      </c>
    </row>
    <row r="489" s="2" customFormat="1">
      <c r="A489" s="37"/>
      <c r="B489" s="38"/>
      <c r="C489" s="37"/>
      <c r="D489" s="177" t="s">
        <v>145</v>
      </c>
      <c r="E489" s="37"/>
      <c r="F489" s="178" t="s">
        <v>729</v>
      </c>
      <c r="G489" s="37"/>
      <c r="H489" s="37"/>
      <c r="I489" s="179"/>
      <c r="J489" s="37"/>
      <c r="K489" s="37"/>
      <c r="L489" s="38"/>
      <c r="M489" s="180"/>
      <c r="N489" s="181"/>
      <c r="O489" s="71"/>
      <c r="P489" s="71"/>
      <c r="Q489" s="71"/>
      <c r="R489" s="71"/>
      <c r="S489" s="71"/>
      <c r="T489" s="72"/>
      <c r="U489" s="37"/>
      <c r="V489" s="37"/>
      <c r="W489" s="37"/>
      <c r="X489" s="37"/>
      <c r="Y489" s="37"/>
      <c r="Z489" s="37"/>
      <c r="AA489" s="37"/>
      <c r="AB489" s="37"/>
      <c r="AC489" s="37"/>
      <c r="AD489" s="37"/>
      <c r="AE489" s="37"/>
      <c r="AT489" s="18" t="s">
        <v>145</v>
      </c>
      <c r="AU489" s="18" t="s">
        <v>82</v>
      </c>
    </row>
    <row r="490" s="13" customFormat="1">
      <c r="A490" s="13"/>
      <c r="B490" s="182"/>
      <c r="C490" s="13"/>
      <c r="D490" s="177" t="s">
        <v>147</v>
      </c>
      <c r="E490" s="183" t="s">
        <v>3</v>
      </c>
      <c r="F490" s="184" t="s">
        <v>734</v>
      </c>
      <c r="G490" s="13"/>
      <c r="H490" s="185">
        <v>21.956</v>
      </c>
      <c r="I490" s="186"/>
      <c r="J490" s="13"/>
      <c r="K490" s="13"/>
      <c r="L490" s="182"/>
      <c r="M490" s="187"/>
      <c r="N490" s="188"/>
      <c r="O490" s="188"/>
      <c r="P490" s="188"/>
      <c r="Q490" s="188"/>
      <c r="R490" s="188"/>
      <c r="S490" s="188"/>
      <c r="T490" s="189"/>
      <c r="U490" s="13"/>
      <c r="V490" s="13"/>
      <c r="W490" s="13"/>
      <c r="X490" s="13"/>
      <c r="Y490" s="13"/>
      <c r="Z490" s="13"/>
      <c r="AA490" s="13"/>
      <c r="AB490" s="13"/>
      <c r="AC490" s="13"/>
      <c r="AD490" s="13"/>
      <c r="AE490" s="13"/>
      <c r="AT490" s="183" t="s">
        <v>147</v>
      </c>
      <c r="AU490" s="183" t="s">
        <v>82</v>
      </c>
      <c r="AV490" s="13" t="s">
        <v>82</v>
      </c>
      <c r="AW490" s="13" t="s">
        <v>34</v>
      </c>
      <c r="AX490" s="13" t="s">
        <v>80</v>
      </c>
      <c r="AY490" s="183" t="s">
        <v>135</v>
      </c>
    </row>
    <row r="491" s="2" customFormat="1" ht="37.8" customHeight="1">
      <c r="A491" s="37"/>
      <c r="B491" s="163"/>
      <c r="C491" s="164" t="s">
        <v>735</v>
      </c>
      <c r="D491" s="164" t="s">
        <v>138</v>
      </c>
      <c r="E491" s="165" t="s">
        <v>736</v>
      </c>
      <c r="F491" s="166" t="s">
        <v>737</v>
      </c>
      <c r="G491" s="167" t="s">
        <v>151</v>
      </c>
      <c r="H491" s="168">
        <v>0.29099999999999998</v>
      </c>
      <c r="I491" s="169"/>
      <c r="J491" s="170">
        <f>ROUND(I491*H491,2)</f>
        <v>0</v>
      </c>
      <c r="K491" s="166" t="s">
        <v>142</v>
      </c>
      <c r="L491" s="38"/>
      <c r="M491" s="171" t="s">
        <v>3</v>
      </c>
      <c r="N491" s="172" t="s">
        <v>43</v>
      </c>
      <c r="O491" s="71"/>
      <c r="P491" s="173">
        <f>O491*H491</f>
        <v>0</v>
      </c>
      <c r="Q491" s="173">
        <v>0</v>
      </c>
      <c r="R491" s="173">
        <f>Q491*H491</f>
        <v>0</v>
      </c>
      <c r="S491" s="173">
        <v>0</v>
      </c>
      <c r="T491" s="174">
        <f>S491*H491</f>
        <v>0</v>
      </c>
      <c r="U491" s="37"/>
      <c r="V491" s="37"/>
      <c r="W491" s="37"/>
      <c r="X491" s="37"/>
      <c r="Y491" s="37"/>
      <c r="Z491" s="37"/>
      <c r="AA491" s="37"/>
      <c r="AB491" s="37"/>
      <c r="AC491" s="37"/>
      <c r="AD491" s="37"/>
      <c r="AE491" s="37"/>
      <c r="AR491" s="175" t="s">
        <v>246</v>
      </c>
      <c r="AT491" s="175" t="s">
        <v>138</v>
      </c>
      <c r="AU491" s="175" t="s">
        <v>82</v>
      </c>
      <c r="AY491" s="18" t="s">
        <v>135</v>
      </c>
      <c r="BE491" s="176">
        <f>IF(N491="základní",J491,0)</f>
        <v>0</v>
      </c>
      <c r="BF491" s="176">
        <f>IF(N491="snížená",J491,0)</f>
        <v>0</v>
      </c>
      <c r="BG491" s="176">
        <f>IF(N491="zákl. přenesená",J491,0)</f>
        <v>0</v>
      </c>
      <c r="BH491" s="176">
        <f>IF(N491="sníž. přenesená",J491,0)</f>
        <v>0</v>
      </c>
      <c r="BI491" s="176">
        <f>IF(N491="nulová",J491,0)</f>
        <v>0</v>
      </c>
      <c r="BJ491" s="18" t="s">
        <v>80</v>
      </c>
      <c r="BK491" s="176">
        <f>ROUND(I491*H491,2)</f>
        <v>0</v>
      </c>
      <c r="BL491" s="18" t="s">
        <v>246</v>
      </c>
      <c r="BM491" s="175" t="s">
        <v>738</v>
      </c>
    </row>
    <row r="492" s="2" customFormat="1">
      <c r="A492" s="37"/>
      <c r="B492" s="38"/>
      <c r="C492" s="37"/>
      <c r="D492" s="177" t="s">
        <v>145</v>
      </c>
      <c r="E492" s="37"/>
      <c r="F492" s="178" t="s">
        <v>492</v>
      </c>
      <c r="G492" s="37"/>
      <c r="H492" s="37"/>
      <c r="I492" s="179"/>
      <c r="J492" s="37"/>
      <c r="K492" s="37"/>
      <c r="L492" s="38"/>
      <c r="M492" s="180"/>
      <c r="N492" s="181"/>
      <c r="O492" s="71"/>
      <c r="P492" s="71"/>
      <c r="Q492" s="71"/>
      <c r="R492" s="71"/>
      <c r="S492" s="71"/>
      <c r="T492" s="72"/>
      <c r="U492" s="37"/>
      <c r="V492" s="37"/>
      <c r="W492" s="37"/>
      <c r="X492" s="37"/>
      <c r="Y492" s="37"/>
      <c r="Z492" s="37"/>
      <c r="AA492" s="37"/>
      <c r="AB492" s="37"/>
      <c r="AC492" s="37"/>
      <c r="AD492" s="37"/>
      <c r="AE492" s="37"/>
      <c r="AT492" s="18" t="s">
        <v>145</v>
      </c>
      <c r="AU492" s="18" t="s">
        <v>82</v>
      </c>
    </row>
    <row r="493" s="2" customFormat="1" ht="49.05" customHeight="1">
      <c r="A493" s="37"/>
      <c r="B493" s="163"/>
      <c r="C493" s="164" t="s">
        <v>739</v>
      </c>
      <c r="D493" s="164" t="s">
        <v>138</v>
      </c>
      <c r="E493" s="165" t="s">
        <v>740</v>
      </c>
      <c r="F493" s="166" t="s">
        <v>741</v>
      </c>
      <c r="G493" s="167" t="s">
        <v>151</v>
      </c>
      <c r="H493" s="168">
        <v>0.29099999999999998</v>
      </c>
      <c r="I493" s="169"/>
      <c r="J493" s="170">
        <f>ROUND(I493*H493,2)</f>
        <v>0</v>
      </c>
      <c r="K493" s="166" t="s">
        <v>142</v>
      </c>
      <c r="L493" s="38"/>
      <c r="M493" s="171" t="s">
        <v>3</v>
      </c>
      <c r="N493" s="172" t="s">
        <v>43</v>
      </c>
      <c r="O493" s="71"/>
      <c r="P493" s="173">
        <f>O493*H493</f>
        <v>0</v>
      </c>
      <c r="Q493" s="173">
        <v>0</v>
      </c>
      <c r="R493" s="173">
        <f>Q493*H493</f>
        <v>0</v>
      </c>
      <c r="S493" s="173">
        <v>0</v>
      </c>
      <c r="T493" s="174">
        <f>S493*H493</f>
        <v>0</v>
      </c>
      <c r="U493" s="37"/>
      <c r="V493" s="37"/>
      <c r="W493" s="37"/>
      <c r="X493" s="37"/>
      <c r="Y493" s="37"/>
      <c r="Z493" s="37"/>
      <c r="AA493" s="37"/>
      <c r="AB493" s="37"/>
      <c r="AC493" s="37"/>
      <c r="AD493" s="37"/>
      <c r="AE493" s="37"/>
      <c r="AR493" s="175" t="s">
        <v>246</v>
      </c>
      <c r="AT493" s="175" t="s">
        <v>138</v>
      </c>
      <c r="AU493" s="175" t="s">
        <v>82</v>
      </c>
      <c r="AY493" s="18" t="s">
        <v>135</v>
      </c>
      <c r="BE493" s="176">
        <f>IF(N493="základní",J493,0)</f>
        <v>0</v>
      </c>
      <c r="BF493" s="176">
        <f>IF(N493="snížená",J493,0)</f>
        <v>0</v>
      </c>
      <c r="BG493" s="176">
        <f>IF(N493="zákl. přenesená",J493,0)</f>
        <v>0</v>
      </c>
      <c r="BH493" s="176">
        <f>IF(N493="sníž. přenesená",J493,0)</f>
        <v>0</v>
      </c>
      <c r="BI493" s="176">
        <f>IF(N493="nulová",J493,0)</f>
        <v>0</v>
      </c>
      <c r="BJ493" s="18" t="s">
        <v>80</v>
      </c>
      <c r="BK493" s="176">
        <f>ROUND(I493*H493,2)</f>
        <v>0</v>
      </c>
      <c r="BL493" s="18" t="s">
        <v>246</v>
      </c>
      <c r="BM493" s="175" t="s">
        <v>742</v>
      </c>
    </row>
    <row r="494" s="2" customFormat="1">
      <c r="A494" s="37"/>
      <c r="B494" s="38"/>
      <c r="C494" s="37"/>
      <c r="D494" s="177" t="s">
        <v>145</v>
      </c>
      <c r="E494" s="37"/>
      <c r="F494" s="178" t="s">
        <v>492</v>
      </c>
      <c r="G494" s="37"/>
      <c r="H494" s="37"/>
      <c r="I494" s="179"/>
      <c r="J494" s="37"/>
      <c r="K494" s="37"/>
      <c r="L494" s="38"/>
      <c r="M494" s="180"/>
      <c r="N494" s="181"/>
      <c r="O494" s="71"/>
      <c r="P494" s="71"/>
      <c r="Q494" s="71"/>
      <c r="R494" s="71"/>
      <c r="S494" s="71"/>
      <c r="T494" s="72"/>
      <c r="U494" s="37"/>
      <c r="V494" s="37"/>
      <c r="W494" s="37"/>
      <c r="X494" s="37"/>
      <c r="Y494" s="37"/>
      <c r="Z494" s="37"/>
      <c r="AA494" s="37"/>
      <c r="AB494" s="37"/>
      <c r="AC494" s="37"/>
      <c r="AD494" s="37"/>
      <c r="AE494" s="37"/>
      <c r="AT494" s="18" t="s">
        <v>145</v>
      </c>
      <c r="AU494" s="18" t="s">
        <v>82</v>
      </c>
    </row>
    <row r="495" s="12" customFormat="1" ht="22.8" customHeight="1">
      <c r="A495" s="12"/>
      <c r="B495" s="150"/>
      <c r="C495" s="12"/>
      <c r="D495" s="151" t="s">
        <v>71</v>
      </c>
      <c r="E495" s="161" t="s">
        <v>743</v>
      </c>
      <c r="F495" s="161" t="s">
        <v>744</v>
      </c>
      <c r="G495" s="12"/>
      <c r="H495" s="12"/>
      <c r="I495" s="153"/>
      <c r="J495" s="162">
        <f>BK495</f>
        <v>0</v>
      </c>
      <c r="K495" s="12"/>
      <c r="L495" s="150"/>
      <c r="M495" s="155"/>
      <c r="N495" s="156"/>
      <c r="O495" s="156"/>
      <c r="P495" s="157">
        <f>SUM(P496:P532)</f>
        <v>0</v>
      </c>
      <c r="Q495" s="156"/>
      <c r="R495" s="157">
        <f>SUM(R496:R532)</f>
        <v>0.78942669999999993</v>
      </c>
      <c r="S495" s="156"/>
      <c r="T495" s="158">
        <f>SUM(T496:T532)</f>
        <v>0</v>
      </c>
      <c r="U495" s="12"/>
      <c r="V495" s="12"/>
      <c r="W495" s="12"/>
      <c r="X495" s="12"/>
      <c r="Y495" s="12"/>
      <c r="Z495" s="12"/>
      <c r="AA495" s="12"/>
      <c r="AB495" s="12"/>
      <c r="AC495" s="12"/>
      <c r="AD495" s="12"/>
      <c r="AE495" s="12"/>
      <c r="AR495" s="151" t="s">
        <v>82</v>
      </c>
      <c r="AT495" s="159" t="s">
        <v>71</v>
      </c>
      <c r="AU495" s="159" t="s">
        <v>80</v>
      </c>
      <c r="AY495" s="151" t="s">
        <v>135</v>
      </c>
      <c r="BK495" s="160">
        <f>SUM(BK496:BK532)</f>
        <v>0</v>
      </c>
    </row>
    <row r="496" s="2" customFormat="1" ht="24.15" customHeight="1">
      <c r="A496" s="37"/>
      <c r="B496" s="163"/>
      <c r="C496" s="164" t="s">
        <v>745</v>
      </c>
      <c r="D496" s="164" t="s">
        <v>138</v>
      </c>
      <c r="E496" s="165" t="s">
        <v>746</v>
      </c>
      <c r="F496" s="166" t="s">
        <v>747</v>
      </c>
      <c r="G496" s="167" t="s">
        <v>159</v>
      </c>
      <c r="H496" s="168">
        <v>43.503</v>
      </c>
      <c r="I496" s="169"/>
      <c r="J496" s="170">
        <f>ROUND(I496*H496,2)</f>
        <v>0</v>
      </c>
      <c r="K496" s="166" t="s">
        <v>142</v>
      </c>
      <c r="L496" s="38"/>
      <c r="M496" s="171" t="s">
        <v>3</v>
      </c>
      <c r="N496" s="172" t="s">
        <v>43</v>
      </c>
      <c r="O496" s="71"/>
      <c r="P496" s="173">
        <f>O496*H496</f>
        <v>0</v>
      </c>
      <c r="Q496" s="173">
        <v>0.00029999999999999997</v>
      </c>
      <c r="R496" s="173">
        <f>Q496*H496</f>
        <v>0.013050899999999999</v>
      </c>
      <c r="S496" s="173">
        <v>0</v>
      </c>
      <c r="T496" s="174">
        <f>S496*H496</f>
        <v>0</v>
      </c>
      <c r="U496" s="37"/>
      <c r="V496" s="37"/>
      <c r="W496" s="37"/>
      <c r="X496" s="37"/>
      <c r="Y496" s="37"/>
      <c r="Z496" s="37"/>
      <c r="AA496" s="37"/>
      <c r="AB496" s="37"/>
      <c r="AC496" s="37"/>
      <c r="AD496" s="37"/>
      <c r="AE496" s="37"/>
      <c r="AR496" s="175" t="s">
        <v>246</v>
      </c>
      <c r="AT496" s="175" t="s">
        <v>138</v>
      </c>
      <c r="AU496" s="175" t="s">
        <v>82</v>
      </c>
      <c r="AY496" s="18" t="s">
        <v>135</v>
      </c>
      <c r="BE496" s="176">
        <f>IF(N496="základní",J496,0)</f>
        <v>0</v>
      </c>
      <c r="BF496" s="176">
        <f>IF(N496="snížená",J496,0)</f>
        <v>0</v>
      </c>
      <c r="BG496" s="176">
        <f>IF(N496="zákl. přenesená",J496,0)</f>
        <v>0</v>
      </c>
      <c r="BH496" s="176">
        <f>IF(N496="sníž. přenesená",J496,0)</f>
        <v>0</v>
      </c>
      <c r="BI496" s="176">
        <f>IF(N496="nulová",J496,0)</f>
        <v>0</v>
      </c>
      <c r="BJ496" s="18" t="s">
        <v>80</v>
      </c>
      <c r="BK496" s="176">
        <f>ROUND(I496*H496,2)</f>
        <v>0</v>
      </c>
      <c r="BL496" s="18" t="s">
        <v>246</v>
      </c>
      <c r="BM496" s="175" t="s">
        <v>748</v>
      </c>
    </row>
    <row r="497" s="2" customFormat="1">
      <c r="A497" s="37"/>
      <c r="B497" s="38"/>
      <c r="C497" s="37"/>
      <c r="D497" s="177" t="s">
        <v>145</v>
      </c>
      <c r="E497" s="37"/>
      <c r="F497" s="178" t="s">
        <v>749</v>
      </c>
      <c r="G497" s="37"/>
      <c r="H497" s="37"/>
      <c r="I497" s="179"/>
      <c r="J497" s="37"/>
      <c r="K497" s="37"/>
      <c r="L497" s="38"/>
      <c r="M497" s="180"/>
      <c r="N497" s="181"/>
      <c r="O497" s="71"/>
      <c r="P497" s="71"/>
      <c r="Q497" s="71"/>
      <c r="R497" s="71"/>
      <c r="S497" s="71"/>
      <c r="T497" s="72"/>
      <c r="U497" s="37"/>
      <c r="V497" s="37"/>
      <c r="W497" s="37"/>
      <c r="X497" s="37"/>
      <c r="Y497" s="37"/>
      <c r="Z497" s="37"/>
      <c r="AA497" s="37"/>
      <c r="AB497" s="37"/>
      <c r="AC497" s="37"/>
      <c r="AD497" s="37"/>
      <c r="AE497" s="37"/>
      <c r="AT497" s="18" t="s">
        <v>145</v>
      </c>
      <c r="AU497" s="18" t="s">
        <v>82</v>
      </c>
    </row>
    <row r="498" s="13" customFormat="1">
      <c r="A498" s="13"/>
      <c r="B498" s="182"/>
      <c r="C498" s="13"/>
      <c r="D498" s="177" t="s">
        <v>147</v>
      </c>
      <c r="E498" s="183" t="s">
        <v>3</v>
      </c>
      <c r="F498" s="184" t="s">
        <v>750</v>
      </c>
      <c r="G498" s="13"/>
      <c r="H498" s="185">
        <v>12.606999999999999</v>
      </c>
      <c r="I498" s="186"/>
      <c r="J498" s="13"/>
      <c r="K498" s="13"/>
      <c r="L498" s="182"/>
      <c r="M498" s="187"/>
      <c r="N498" s="188"/>
      <c r="O498" s="188"/>
      <c r="P498" s="188"/>
      <c r="Q498" s="188"/>
      <c r="R498" s="188"/>
      <c r="S498" s="188"/>
      <c r="T498" s="189"/>
      <c r="U498" s="13"/>
      <c r="V498" s="13"/>
      <c r="W498" s="13"/>
      <c r="X498" s="13"/>
      <c r="Y498" s="13"/>
      <c r="Z498" s="13"/>
      <c r="AA498" s="13"/>
      <c r="AB498" s="13"/>
      <c r="AC498" s="13"/>
      <c r="AD498" s="13"/>
      <c r="AE498" s="13"/>
      <c r="AT498" s="183" t="s">
        <v>147</v>
      </c>
      <c r="AU498" s="183" t="s">
        <v>82</v>
      </c>
      <c r="AV498" s="13" t="s">
        <v>82</v>
      </c>
      <c r="AW498" s="13" t="s">
        <v>34</v>
      </c>
      <c r="AX498" s="13" t="s">
        <v>72</v>
      </c>
      <c r="AY498" s="183" t="s">
        <v>135</v>
      </c>
    </row>
    <row r="499" s="13" customFormat="1">
      <c r="A499" s="13"/>
      <c r="B499" s="182"/>
      <c r="C499" s="13"/>
      <c r="D499" s="177" t="s">
        <v>147</v>
      </c>
      <c r="E499" s="183" t="s">
        <v>3</v>
      </c>
      <c r="F499" s="184" t="s">
        <v>751</v>
      </c>
      <c r="G499" s="13"/>
      <c r="H499" s="185">
        <v>9.1839999999999993</v>
      </c>
      <c r="I499" s="186"/>
      <c r="J499" s="13"/>
      <c r="K499" s="13"/>
      <c r="L499" s="182"/>
      <c r="M499" s="187"/>
      <c r="N499" s="188"/>
      <c r="O499" s="188"/>
      <c r="P499" s="188"/>
      <c r="Q499" s="188"/>
      <c r="R499" s="188"/>
      <c r="S499" s="188"/>
      <c r="T499" s="189"/>
      <c r="U499" s="13"/>
      <c r="V499" s="13"/>
      <c r="W499" s="13"/>
      <c r="X499" s="13"/>
      <c r="Y499" s="13"/>
      <c r="Z499" s="13"/>
      <c r="AA499" s="13"/>
      <c r="AB499" s="13"/>
      <c r="AC499" s="13"/>
      <c r="AD499" s="13"/>
      <c r="AE499" s="13"/>
      <c r="AT499" s="183" t="s">
        <v>147</v>
      </c>
      <c r="AU499" s="183" t="s">
        <v>82</v>
      </c>
      <c r="AV499" s="13" t="s">
        <v>82</v>
      </c>
      <c r="AW499" s="13" t="s">
        <v>34</v>
      </c>
      <c r="AX499" s="13" t="s">
        <v>72</v>
      </c>
      <c r="AY499" s="183" t="s">
        <v>135</v>
      </c>
    </row>
    <row r="500" s="13" customFormat="1">
      <c r="A500" s="13"/>
      <c r="B500" s="182"/>
      <c r="C500" s="13"/>
      <c r="D500" s="177" t="s">
        <v>147</v>
      </c>
      <c r="E500" s="183" t="s">
        <v>3</v>
      </c>
      <c r="F500" s="184" t="s">
        <v>752</v>
      </c>
      <c r="G500" s="13"/>
      <c r="H500" s="185">
        <v>12.747999999999999</v>
      </c>
      <c r="I500" s="186"/>
      <c r="J500" s="13"/>
      <c r="K500" s="13"/>
      <c r="L500" s="182"/>
      <c r="M500" s="187"/>
      <c r="N500" s="188"/>
      <c r="O500" s="188"/>
      <c r="P500" s="188"/>
      <c r="Q500" s="188"/>
      <c r="R500" s="188"/>
      <c r="S500" s="188"/>
      <c r="T500" s="189"/>
      <c r="U500" s="13"/>
      <c r="V500" s="13"/>
      <c r="W500" s="13"/>
      <c r="X500" s="13"/>
      <c r="Y500" s="13"/>
      <c r="Z500" s="13"/>
      <c r="AA500" s="13"/>
      <c r="AB500" s="13"/>
      <c r="AC500" s="13"/>
      <c r="AD500" s="13"/>
      <c r="AE500" s="13"/>
      <c r="AT500" s="183" t="s">
        <v>147</v>
      </c>
      <c r="AU500" s="183" t="s">
        <v>82</v>
      </c>
      <c r="AV500" s="13" t="s">
        <v>82</v>
      </c>
      <c r="AW500" s="13" t="s">
        <v>34</v>
      </c>
      <c r="AX500" s="13" t="s">
        <v>72</v>
      </c>
      <c r="AY500" s="183" t="s">
        <v>135</v>
      </c>
    </row>
    <row r="501" s="13" customFormat="1">
      <c r="A501" s="13"/>
      <c r="B501" s="182"/>
      <c r="C501" s="13"/>
      <c r="D501" s="177" t="s">
        <v>147</v>
      </c>
      <c r="E501" s="183" t="s">
        <v>3</v>
      </c>
      <c r="F501" s="184" t="s">
        <v>753</v>
      </c>
      <c r="G501" s="13"/>
      <c r="H501" s="185">
        <v>8.9640000000000004</v>
      </c>
      <c r="I501" s="186"/>
      <c r="J501" s="13"/>
      <c r="K501" s="13"/>
      <c r="L501" s="182"/>
      <c r="M501" s="187"/>
      <c r="N501" s="188"/>
      <c r="O501" s="188"/>
      <c r="P501" s="188"/>
      <c r="Q501" s="188"/>
      <c r="R501" s="188"/>
      <c r="S501" s="188"/>
      <c r="T501" s="189"/>
      <c r="U501" s="13"/>
      <c r="V501" s="13"/>
      <c r="W501" s="13"/>
      <c r="X501" s="13"/>
      <c r="Y501" s="13"/>
      <c r="Z501" s="13"/>
      <c r="AA501" s="13"/>
      <c r="AB501" s="13"/>
      <c r="AC501" s="13"/>
      <c r="AD501" s="13"/>
      <c r="AE501" s="13"/>
      <c r="AT501" s="183" t="s">
        <v>147</v>
      </c>
      <c r="AU501" s="183" t="s">
        <v>82</v>
      </c>
      <c r="AV501" s="13" t="s">
        <v>82</v>
      </c>
      <c r="AW501" s="13" t="s">
        <v>34</v>
      </c>
      <c r="AX501" s="13" t="s">
        <v>72</v>
      </c>
      <c r="AY501" s="183" t="s">
        <v>135</v>
      </c>
    </row>
    <row r="502" s="14" customFormat="1">
      <c r="A502" s="14"/>
      <c r="B502" s="190"/>
      <c r="C502" s="14"/>
      <c r="D502" s="177" t="s">
        <v>147</v>
      </c>
      <c r="E502" s="191" t="s">
        <v>3</v>
      </c>
      <c r="F502" s="192" t="s">
        <v>191</v>
      </c>
      <c r="G502" s="14"/>
      <c r="H502" s="193">
        <v>43.502999999999993</v>
      </c>
      <c r="I502" s="194"/>
      <c r="J502" s="14"/>
      <c r="K502" s="14"/>
      <c r="L502" s="190"/>
      <c r="M502" s="195"/>
      <c r="N502" s="196"/>
      <c r="O502" s="196"/>
      <c r="P502" s="196"/>
      <c r="Q502" s="196"/>
      <c r="R502" s="196"/>
      <c r="S502" s="196"/>
      <c r="T502" s="197"/>
      <c r="U502" s="14"/>
      <c r="V502" s="14"/>
      <c r="W502" s="14"/>
      <c r="X502" s="14"/>
      <c r="Y502" s="14"/>
      <c r="Z502" s="14"/>
      <c r="AA502" s="14"/>
      <c r="AB502" s="14"/>
      <c r="AC502" s="14"/>
      <c r="AD502" s="14"/>
      <c r="AE502" s="14"/>
      <c r="AT502" s="191" t="s">
        <v>147</v>
      </c>
      <c r="AU502" s="191" t="s">
        <v>82</v>
      </c>
      <c r="AV502" s="14" t="s">
        <v>143</v>
      </c>
      <c r="AW502" s="14" t="s">
        <v>34</v>
      </c>
      <c r="AX502" s="14" t="s">
        <v>80</v>
      </c>
      <c r="AY502" s="191" t="s">
        <v>135</v>
      </c>
    </row>
    <row r="503" s="2" customFormat="1" ht="24.15" customHeight="1">
      <c r="A503" s="37"/>
      <c r="B503" s="163"/>
      <c r="C503" s="164" t="s">
        <v>754</v>
      </c>
      <c r="D503" s="164" t="s">
        <v>138</v>
      </c>
      <c r="E503" s="165" t="s">
        <v>755</v>
      </c>
      <c r="F503" s="166" t="s">
        <v>756</v>
      </c>
      <c r="G503" s="167" t="s">
        <v>159</v>
      </c>
      <c r="H503" s="168">
        <v>43.503</v>
      </c>
      <c r="I503" s="169"/>
      <c r="J503" s="170">
        <f>ROUND(I503*H503,2)</f>
        <v>0</v>
      </c>
      <c r="K503" s="166" t="s">
        <v>142</v>
      </c>
      <c r="L503" s="38"/>
      <c r="M503" s="171" t="s">
        <v>3</v>
      </c>
      <c r="N503" s="172" t="s">
        <v>43</v>
      </c>
      <c r="O503" s="71"/>
      <c r="P503" s="173">
        <f>O503*H503</f>
        <v>0</v>
      </c>
      <c r="Q503" s="173">
        <v>0.0015</v>
      </c>
      <c r="R503" s="173">
        <f>Q503*H503</f>
        <v>0.065254500000000007</v>
      </c>
      <c r="S503" s="173">
        <v>0</v>
      </c>
      <c r="T503" s="174">
        <f>S503*H503</f>
        <v>0</v>
      </c>
      <c r="U503" s="37"/>
      <c r="V503" s="37"/>
      <c r="W503" s="37"/>
      <c r="X503" s="37"/>
      <c r="Y503" s="37"/>
      <c r="Z503" s="37"/>
      <c r="AA503" s="37"/>
      <c r="AB503" s="37"/>
      <c r="AC503" s="37"/>
      <c r="AD503" s="37"/>
      <c r="AE503" s="37"/>
      <c r="AR503" s="175" t="s">
        <v>246</v>
      </c>
      <c r="AT503" s="175" t="s">
        <v>138</v>
      </c>
      <c r="AU503" s="175" t="s">
        <v>82</v>
      </c>
      <c r="AY503" s="18" t="s">
        <v>135</v>
      </c>
      <c r="BE503" s="176">
        <f>IF(N503="základní",J503,0)</f>
        <v>0</v>
      </c>
      <c r="BF503" s="176">
        <f>IF(N503="snížená",J503,0)</f>
        <v>0</v>
      </c>
      <c r="BG503" s="176">
        <f>IF(N503="zákl. přenesená",J503,0)</f>
        <v>0</v>
      </c>
      <c r="BH503" s="176">
        <f>IF(N503="sníž. přenesená",J503,0)</f>
        <v>0</v>
      </c>
      <c r="BI503" s="176">
        <f>IF(N503="nulová",J503,0)</f>
        <v>0</v>
      </c>
      <c r="BJ503" s="18" t="s">
        <v>80</v>
      </c>
      <c r="BK503" s="176">
        <f>ROUND(I503*H503,2)</f>
        <v>0</v>
      </c>
      <c r="BL503" s="18" t="s">
        <v>246</v>
      </c>
      <c r="BM503" s="175" t="s">
        <v>757</v>
      </c>
    </row>
    <row r="504" s="2" customFormat="1">
      <c r="A504" s="37"/>
      <c r="B504" s="38"/>
      <c r="C504" s="37"/>
      <c r="D504" s="177" t="s">
        <v>145</v>
      </c>
      <c r="E504" s="37"/>
      <c r="F504" s="178" t="s">
        <v>758</v>
      </c>
      <c r="G504" s="37"/>
      <c r="H504" s="37"/>
      <c r="I504" s="179"/>
      <c r="J504" s="37"/>
      <c r="K504" s="37"/>
      <c r="L504" s="38"/>
      <c r="M504" s="180"/>
      <c r="N504" s="181"/>
      <c r="O504" s="71"/>
      <c r="P504" s="71"/>
      <c r="Q504" s="71"/>
      <c r="R504" s="71"/>
      <c r="S504" s="71"/>
      <c r="T504" s="72"/>
      <c r="U504" s="37"/>
      <c r="V504" s="37"/>
      <c r="W504" s="37"/>
      <c r="X504" s="37"/>
      <c r="Y504" s="37"/>
      <c r="Z504" s="37"/>
      <c r="AA504" s="37"/>
      <c r="AB504" s="37"/>
      <c r="AC504" s="37"/>
      <c r="AD504" s="37"/>
      <c r="AE504" s="37"/>
      <c r="AT504" s="18" t="s">
        <v>145</v>
      </c>
      <c r="AU504" s="18" t="s">
        <v>82</v>
      </c>
    </row>
    <row r="505" s="13" customFormat="1">
      <c r="A505" s="13"/>
      <c r="B505" s="182"/>
      <c r="C505" s="13"/>
      <c r="D505" s="177" t="s">
        <v>147</v>
      </c>
      <c r="E505" s="183" t="s">
        <v>3</v>
      </c>
      <c r="F505" s="184" t="s">
        <v>750</v>
      </c>
      <c r="G505" s="13"/>
      <c r="H505" s="185">
        <v>12.606999999999999</v>
      </c>
      <c r="I505" s="186"/>
      <c r="J505" s="13"/>
      <c r="K505" s="13"/>
      <c r="L505" s="182"/>
      <c r="M505" s="187"/>
      <c r="N505" s="188"/>
      <c r="O505" s="188"/>
      <c r="P505" s="188"/>
      <c r="Q505" s="188"/>
      <c r="R505" s="188"/>
      <c r="S505" s="188"/>
      <c r="T505" s="189"/>
      <c r="U505" s="13"/>
      <c r="V505" s="13"/>
      <c r="W505" s="13"/>
      <c r="X505" s="13"/>
      <c r="Y505" s="13"/>
      <c r="Z505" s="13"/>
      <c r="AA505" s="13"/>
      <c r="AB505" s="13"/>
      <c r="AC505" s="13"/>
      <c r="AD505" s="13"/>
      <c r="AE505" s="13"/>
      <c r="AT505" s="183" t="s">
        <v>147</v>
      </c>
      <c r="AU505" s="183" t="s">
        <v>82</v>
      </c>
      <c r="AV505" s="13" t="s">
        <v>82</v>
      </c>
      <c r="AW505" s="13" t="s">
        <v>34</v>
      </c>
      <c r="AX505" s="13" t="s">
        <v>72</v>
      </c>
      <c r="AY505" s="183" t="s">
        <v>135</v>
      </c>
    </row>
    <row r="506" s="13" customFormat="1">
      <c r="A506" s="13"/>
      <c r="B506" s="182"/>
      <c r="C506" s="13"/>
      <c r="D506" s="177" t="s">
        <v>147</v>
      </c>
      <c r="E506" s="183" t="s">
        <v>3</v>
      </c>
      <c r="F506" s="184" t="s">
        <v>751</v>
      </c>
      <c r="G506" s="13"/>
      <c r="H506" s="185">
        <v>9.1839999999999993</v>
      </c>
      <c r="I506" s="186"/>
      <c r="J506" s="13"/>
      <c r="K506" s="13"/>
      <c r="L506" s="182"/>
      <c r="M506" s="187"/>
      <c r="N506" s="188"/>
      <c r="O506" s="188"/>
      <c r="P506" s="188"/>
      <c r="Q506" s="188"/>
      <c r="R506" s="188"/>
      <c r="S506" s="188"/>
      <c r="T506" s="189"/>
      <c r="U506" s="13"/>
      <c r="V506" s="13"/>
      <c r="W506" s="13"/>
      <c r="X506" s="13"/>
      <c r="Y506" s="13"/>
      <c r="Z506" s="13"/>
      <c r="AA506" s="13"/>
      <c r="AB506" s="13"/>
      <c r="AC506" s="13"/>
      <c r="AD506" s="13"/>
      <c r="AE506" s="13"/>
      <c r="AT506" s="183" t="s">
        <v>147</v>
      </c>
      <c r="AU506" s="183" t="s">
        <v>82</v>
      </c>
      <c r="AV506" s="13" t="s">
        <v>82</v>
      </c>
      <c r="AW506" s="13" t="s">
        <v>34</v>
      </c>
      <c r="AX506" s="13" t="s">
        <v>72</v>
      </c>
      <c r="AY506" s="183" t="s">
        <v>135</v>
      </c>
    </row>
    <row r="507" s="13" customFormat="1">
      <c r="A507" s="13"/>
      <c r="B507" s="182"/>
      <c r="C507" s="13"/>
      <c r="D507" s="177" t="s">
        <v>147</v>
      </c>
      <c r="E507" s="183" t="s">
        <v>3</v>
      </c>
      <c r="F507" s="184" t="s">
        <v>752</v>
      </c>
      <c r="G507" s="13"/>
      <c r="H507" s="185">
        <v>12.747999999999999</v>
      </c>
      <c r="I507" s="186"/>
      <c r="J507" s="13"/>
      <c r="K507" s="13"/>
      <c r="L507" s="182"/>
      <c r="M507" s="187"/>
      <c r="N507" s="188"/>
      <c r="O507" s="188"/>
      <c r="P507" s="188"/>
      <c r="Q507" s="188"/>
      <c r="R507" s="188"/>
      <c r="S507" s="188"/>
      <c r="T507" s="189"/>
      <c r="U507" s="13"/>
      <c r="V507" s="13"/>
      <c r="W507" s="13"/>
      <c r="X507" s="13"/>
      <c r="Y507" s="13"/>
      <c r="Z507" s="13"/>
      <c r="AA507" s="13"/>
      <c r="AB507" s="13"/>
      <c r="AC507" s="13"/>
      <c r="AD507" s="13"/>
      <c r="AE507" s="13"/>
      <c r="AT507" s="183" t="s">
        <v>147</v>
      </c>
      <c r="AU507" s="183" t="s">
        <v>82</v>
      </c>
      <c r="AV507" s="13" t="s">
        <v>82</v>
      </c>
      <c r="AW507" s="13" t="s">
        <v>34</v>
      </c>
      <c r="AX507" s="13" t="s">
        <v>72</v>
      </c>
      <c r="AY507" s="183" t="s">
        <v>135</v>
      </c>
    </row>
    <row r="508" s="13" customFormat="1">
      <c r="A508" s="13"/>
      <c r="B508" s="182"/>
      <c r="C508" s="13"/>
      <c r="D508" s="177" t="s">
        <v>147</v>
      </c>
      <c r="E508" s="183" t="s">
        <v>3</v>
      </c>
      <c r="F508" s="184" t="s">
        <v>753</v>
      </c>
      <c r="G508" s="13"/>
      <c r="H508" s="185">
        <v>8.9640000000000004</v>
      </c>
      <c r="I508" s="186"/>
      <c r="J508" s="13"/>
      <c r="K508" s="13"/>
      <c r="L508" s="182"/>
      <c r="M508" s="187"/>
      <c r="N508" s="188"/>
      <c r="O508" s="188"/>
      <c r="P508" s="188"/>
      <c r="Q508" s="188"/>
      <c r="R508" s="188"/>
      <c r="S508" s="188"/>
      <c r="T508" s="189"/>
      <c r="U508" s="13"/>
      <c r="V508" s="13"/>
      <c r="W508" s="13"/>
      <c r="X508" s="13"/>
      <c r="Y508" s="13"/>
      <c r="Z508" s="13"/>
      <c r="AA508" s="13"/>
      <c r="AB508" s="13"/>
      <c r="AC508" s="13"/>
      <c r="AD508" s="13"/>
      <c r="AE508" s="13"/>
      <c r="AT508" s="183" t="s">
        <v>147</v>
      </c>
      <c r="AU508" s="183" t="s">
        <v>82</v>
      </c>
      <c r="AV508" s="13" t="s">
        <v>82</v>
      </c>
      <c r="AW508" s="13" t="s">
        <v>34</v>
      </c>
      <c r="AX508" s="13" t="s">
        <v>72</v>
      </c>
      <c r="AY508" s="183" t="s">
        <v>135</v>
      </c>
    </row>
    <row r="509" s="14" customFormat="1">
      <c r="A509" s="14"/>
      <c r="B509" s="190"/>
      <c r="C509" s="14"/>
      <c r="D509" s="177" t="s">
        <v>147</v>
      </c>
      <c r="E509" s="191" t="s">
        <v>3</v>
      </c>
      <c r="F509" s="192" t="s">
        <v>191</v>
      </c>
      <c r="G509" s="14"/>
      <c r="H509" s="193">
        <v>43.502999999999993</v>
      </c>
      <c r="I509" s="194"/>
      <c r="J509" s="14"/>
      <c r="K509" s="14"/>
      <c r="L509" s="190"/>
      <c r="M509" s="195"/>
      <c r="N509" s="196"/>
      <c r="O509" s="196"/>
      <c r="P509" s="196"/>
      <c r="Q509" s="196"/>
      <c r="R509" s="196"/>
      <c r="S509" s="196"/>
      <c r="T509" s="197"/>
      <c r="U509" s="14"/>
      <c r="V509" s="14"/>
      <c r="W509" s="14"/>
      <c r="X509" s="14"/>
      <c r="Y509" s="14"/>
      <c r="Z509" s="14"/>
      <c r="AA509" s="14"/>
      <c r="AB509" s="14"/>
      <c r="AC509" s="14"/>
      <c r="AD509" s="14"/>
      <c r="AE509" s="14"/>
      <c r="AT509" s="191" t="s">
        <v>147</v>
      </c>
      <c r="AU509" s="191" t="s">
        <v>82</v>
      </c>
      <c r="AV509" s="14" t="s">
        <v>143</v>
      </c>
      <c r="AW509" s="14" t="s">
        <v>34</v>
      </c>
      <c r="AX509" s="14" t="s">
        <v>80</v>
      </c>
      <c r="AY509" s="191" t="s">
        <v>135</v>
      </c>
    </row>
    <row r="510" s="2" customFormat="1" ht="24.15" customHeight="1">
      <c r="A510" s="37"/>
      <c r="B510" s="163"/>
      <c r="C510" s="164" t="s">
        <v>759</v>
      </c>
      <c r="D510" s="164" t="s">
        <v>138</v>
      </c>
      <c r="E510" s="165" t="s">
        <v>760</v>
      </c>
      <c r="F510" s="166" t="s">
        <v>761</v>
      </c>
      <c r="G510" s="167" t="s">
        <v>242</v>
      </c>
      <c r="H510" s="168">
        <v>35.200000000000003</v>
      </c>
      <c r="I510" s="169"/>
      <c r="J510" s="170">
        <f>ROUND(I510*H510,2)</f>
        <v>0</v>
      </c>
      <c r="K510" s="166" t="s">
        <v>142</v>
      </c>
      <c r="L510" s="38"/>
      <c r="M510" s="171" t="s">
        <v>3</v>
      </c>
      <c r="N510" s="172" t="s">
        <v>43</v>
      </c>
      <c r="O510" s="71"/>
      <c r="P510" s="173">
        <f>O510*H510</f>
        <v>0</v>
      </c>
      <c r="Q510" s="173">
        <v>0.00027999999999999998</v>
      </c>
      <c r="R510" s="173">
        <f>Q510*H510</f>
        <v>0.0098560000000000002</v>
      </c>
      <c r="S510" s="173">
        <v>0</v>
      </c>
      <c r="T510" s="174">
        <f>S510*H510</f>
        <v>0</v>
      </c>
      <c r="U510" s="37"/>
      <c r="V510" s="37"/>
      <c r="W510" s="37"/>
      <c r="X510" s="37"/>
      <c r="Y510" s="37"/>
      <c r="Z510" s="37"/>
      <c r="AA510" s="37"/>
      <c r="AB510" s="37"/>
      <c r="AC510" s="37"/>
      <c r="AD510" s="37"/>
      <c r="AE510" s="37"/>
      <c r="AR510" s="175" t="s">
        <v>246</v>
      </c>
      <c r="AT510" s="175" t="s">
        <v>138</v>
      </c>
      <c r="AU510" s="175" t="s">
        <v>82</v>
      </c>
      <c r="AY510" s="18" t="s">
        <v>135</v>
      </c>
      <c r="BE510" s="176">
        <f>IF(N510="základní",J510,0)</f>
        <v>0</v>
      </c>
      <c r="BF510" s="176">
        <f>IF(N510="snížená",J510,0)</f>
        <v>0</v>
      </c>
      <c r="BG510" s="176">
        <f>IF(N510="zákl. přenesená",J510,0)</f>
        <v>0</v>
      </c>
      <c r="BH510" s="176">
        <f>IF(N510="sníž. přenesená",J510,0)</f>
        <v>0</v>
      </c>
      <c r="BI510" s="176">
        <f>IF(N510="nulová",J510,0)</f>
        <v>0</v>
      </c>
      <c r="BJ510" s="18" t="s">
        <v>80</v>
      </c>
      <c r="BK510" s="176">
        <f>ROUND(I510*H510,2)</f>
        <v>0</v>
      </c>
      <c r="BL510" s="18" t="s">
        <v>246</v>
      </c>
      <c r="BM510" s="175" t="s">
        <v>762</v>
      </c>
    </row>
    <row r="511" s="2" customFormat="1">
      <c r="A511" s="37"/>
      <c r="B511" s="38"/>
      <c r="C511" s="37"/>
      <c r="D511" s="177" t="s">
        <v>145</v>
      </c>
      <c r="E511" s="37"/>
      <c r="F511" s="178" t="s">
        <v>758</v>
      </c>
      <c r="G511" s="37"/>
      <c r="H511" s="37"/>
      <c r="I511" s="179"/>
      <c r="J511" s="37"/>
      <c r="K511" s="37"/>
      <c r="L511" s="38"/>
      <c r="M511" s="180"/>
      <c r="N511" s="181"/>
      <c r="O511" s="71"/>
      <c r="P511" s="71"/>
      <c r="Q511" s="71"/>
      <c r="R511" s="71"/>
      <c r="S511" s="71"/>
      <c r="T511" s="72"/>
      <c r="U511" s="37"/>
      <c r="V511" s="37"/>
      <c r="W511" s="37"/>
      <c r="X511" s="37"/>
      <c r="Y511" s="37"/>
      <c r="Z511" s="37"/>
      <c r="AA511" s="37"/>
      <c r="AB511" s="37"/>
      <c r="AC511" s="37"/>
      <c r="AD511" s="37"/>
      <c r="AE511" s="37"/>
      <c r="AT511" s="18" t="s">
        <v>145</v>
      </c>
      <c r="AU511" s="18" t="s">
        <v>82</v>
      </c>
    </row>
    <row r="512" s="13" customFormat="1">
      <c r="A512" s="13"/>
      <c r="B512" s="182"/>
      <c r="C512" s="13"/>
      <c r="D512" s="177" t="s">
        <v>147</v>
      </c>
      <c r="E512" s="183" t="s">
        <v>3</v>
      </c>
      <c r="F512" s="184" t="s">
        <v>763</v>
      </c>
      <c r="G512" s="13"/>
      <c r="H512" s="185">
        <v>35.200000000000003</v>
      </c>
      <c r="I512" s="186"/>
      <c r="J512" s="13"/>
      <c r="K512" s="13"/>
      <c r="L512" s="182"/>
      <c r="M512" s="187"/>
      <c r="N512" s="188"/>
      <c r="O512" s="188"/>
      <c r="P512" s="188"/>
      <c r="Q512" s="188"/>
      <c r="R512" s="188"/>
      <c r="S512" s="188"/>
      <c r="T512" s="189"/>
      <c r="U512" s="13"/>
      <c r="V512" s="13"/>
      <c r="W512" s="13"/>
      <c r="X512" s="13"/>
      <c r="Y512" s="13"/>
      <c r="Z512" s="13"/>
      <c r="AA512" s="13"/>
      <c r="AB512" s="13"/>
      <c r="AC512" s="13"/>
      <c r="AD512" s="13"/>
      <c r="AE512" s="13"/>
      <c r="AT512" s="183" t="s">
        <v>147</v>
      </c>
      <c r="AU512" s="183" t="s">
        <v>82</v>
      </c>
      <c r="AV512" s="13" t="s">
        <v>82</v>
      </c>
      <c r="AW512" s="13" t="s">
        <v>34</v>
      </c>
      <c r="AX512" s="13" t="s">
        <v>80</v>
      </c>
      <c r="AY512" s="183" t="s">
        <v>135</v>
      </c>
    </row>
    <row r="513" s="2" customFormat="1" ht="37.8" customHeight="1">
      <c r="A513" s="37"/>
      <c r="B513" s="163"/>
      <c r="C513" s="164" t="s">
        <v>764</v>
      </c>
      <c r="D513" s="164" t="s">
        <v>138</v>
      </c>
      <c r="E513" s="165" t="s">
        <v>765</v>
      </c>
      <c r="F513" s="166" t="s">
        <v>766</v>
      </c>
      <c r="G513" s="167" t="s">
        <v>159</v>
      </c>
      <c r="H513" s="168">
        <v>43.503</v>
      </c>
      <c r="I513" s="169"/>
      <c r="J513" s="170">
        <f>ROUND(I513*H513,2)</f>
        <v>0</v>
      </c>
      <c r="K513" s="166" t="s">
        <v>142</v>
      </c>
      <c r="L513" s="38"/>
      <c r="M513" s="171" t="s">
        <v>3</v>
      </c>
      <c r="N513" s="172" t="s">
        <v>43</v>
      </c>
      <c r="O513" s="71"/>
      <c r="P513" s="173">
        <f>O513*H513</f>
        <v>0</v>
      </c>
      <c r="Q513" s="173">
        <v>0.0048999999999999998</v>
      </c>
      <c r="R513" s="173">
        <f>Q513*H513</f>
        <v>0.21316469999999999</v>
      </c>
      <c r="S513" s="173">
        <v>0</v>
      </c>
      <c r="T513" s="174">
        <f>S513*H513</f>
        <v>0</v>
      </c>
      <c r="U513" s="37"/>
      <c r="V513" s="37"/>
      <c r="W513" s="37"/>
      <c r="X513" s="37"/>
      <c r="Y513" s="37"/>
      <c r="Z513" s="37"/>
      <c r="AA513" s="37"/>
      <c r="AB513" s="37"/>
      <c r="AC513" s="37"/>
      <c r="AD513" s="37"/>
      <c r="AE513" s="37"/>
      <c r="AR513" s="175" t="s">
        <v>246</v>
      </c>
      <c r="AT513" s="175" t="s">
        <v>138</v>
      </c>
      <c r="AU513" s="175" t="s">
        <v>82</v>
      </c>
      <c r="AY513" s="18" t="s">
        <v>135</v>
      </c>
      <c r="BE513" s="176">
        <f>IF(N513="základní",J513,0)</f>
        <v>0</v>
      </c>
      <c r="BF513" s="176">
        <f>IF(N513="snížená",J513,0)</f>
        <v>0</v>
      </c>
      <c r="BG513" s="176">
        <f>IF(N513="zákl. přenesená",J513,0)</f>
        <v>0</v>
      </c>
      <c r="BH513" s="176">
        <f>IF(N513="sníž. přenesená",J513,0)</f>
        <v>0</v>
      </c>
      <c r="BI513" s="176">
        <f>IF(N513="nulová",J513,0)</f>
        <v>0</v>
      </c>
      <c r="BJ513" s="18" t="s">
        <v>80</v>
      </c>
      <c r="BK513" s="176">
        <f>ROUND(I513*H513,2)</f>
        <v>0</v>
      </c>
      <c r="BL513" s="18" t="s">
        <v>246</v>
      </c>
      <c r="BM513" s="175" t="s">
        <v>767</v>
      </c>
    </row>
    <row r="514" s="2" customFormat="1">
      <c r="A514" s="37"/>
      <c r="B514" s="38"/>
      <c r="C514" s="37"/>
      <c r="D514" s="177" t="s">
        <v>145</v>
      </c>
      <c r="E514" s="37"/>
      <c r="F514" s="178" t="s">
        <v>768</v>
      </c>
      <c r="G514" s="37"/>
      <c r="H514" s="37"/>
      <c r="I514" s="179"/>
      <c r="J514" s="37"/>
      <c r="K514" s="37"/>
      <c r="L514" s="38"/>
      <c r="M514" s="180"/>
      <c r="N514" s="181"/>
      <c r="O514" s="71"/>
      <c r="P514" s="71"/>
      <c r="Q514" s="71"/>
      <c r="R514" s="71"/>
      <c r="S514" s="71"/>
      <c r="T514" s="72"/>
      <c r="U514" s="37"/>
      <c r="V514" s="37"/>
      <c r="W514" s="37"/>
      <c r="X514" s="37"/>
      <c r="Y514" s="37"/>
      <c r="Z514" s="37"/>
      <c r="AA514" s="37"/>
      <c r="AB514" s="37"/>
      <c r="AC514" s="37"/>
      <c r="AD514" s="37"/>
      <c r="AE514" s="37"/>
      <c r="AT514" s="18" t="s">
        <v>145</v>
      </c>
      <c r="AU514" s="18" t="s">
        <v>82</v>
      </c>
    </row>
    <row r="515" s="13" customFormat="1">
      <c r="A515" s="13"/>
      <c r="B515" s="182"/>
      <c r="C515" s="13"/>
      <c r="D515" s="177" t="s">
        <v>147</v>
      </c>
      <c r="E515" s="183" t="s">
        <v>3</v>
      </c>
      <c r="F515" s="184" t="s">
        <v>750</v>
      </c>
      <c r="G515" s="13"/>
      <c r="H515" s="185">
        <v>12.606999999999999</v>
      </c>
      <c r="I515" s="186"/>
      <c r="J515" s="13"/>
      <c r="K515" s="13"/>
      <c r="L515" s="182"/>
      <c r="M515" s="187"/>
      <c r="N515" s="188"/>
      <c r="O515" s="188"/>
      <c r="P515" s="188"/>
      <c r="Q515" s="188"/>
      <c r="R515" s="188"/>
      <c r="S515" s="188"/>
      <c r="T515" s="189"/>
      <c r="U515" s="13"/>
      <c r="V515" s="13"/>
      <c r="W515" s="13"/>
      <c r="X515" s="13"/>
      <c r="Y515" s="13"/>
      <c r="Z515" s="13"/>
      <c r="AA515" s="13"/>
      <c r="AB515" s="13"/>
      <c r="AC515" s="13"/>
      <c r="AD515" s="13"/>
      <c r="AE515" s="13"/>
      <c r="AT515" s="183" t="s">
        <v>147</v>
      </c>
      <c r="AU515" s="183" t="s">
        <v>82</v>
      </c>
      <c r="AV515" s="13" t="s">
        <v>82</v>
      </c>
      <c r="AW515" s="13" t="s">
        <v>34</v>
      </c>
      <c r="AX515" s="13" t="s">
        <v>72</v>
      </c>
      <c r="AY515" s="183" t="s">
        <v>135</v>
      </c>
    </row>
    <row r="516" s="13" customFormat="1">
      <c r="A516" s="13"/>
      <c r="B516" s="182"/>
      <c r="C516" s="13"/>
      <c r="D516" s="177" t="s">
        <v>147</v>
      </c>
      <c r="E516" s="183" t="s">
        <v>3</v>
      </c>
      <c r="F516" s="184" t="s">
        <v>751</v>
      </c>
      <c r="G516" s="13"/>
      <c r="H516" s="185">
        <v>9.1839999999999993</v>
      </c>
      <c r="I516" s="186"/>
      <c r="J516" s="13"/>
      <c r="K516" s="13"/>
      <c r="L516" s="182"/>
      <c r="M516" s="187"/>
      <c r="N516" s="188"/>
      <c r="O516" s="188"/>
      <c r="P516" s="188"/>
      <c r="Q516" s="188"/>
      <c r="R516" s="188"/>
      <c r="S516" s="188"/>
      <c r="T516" s="189"/>
      <c r="U516" s="13"/>
      <c r="V516" s="13"/>
      <c r="W516" s="13"/>
      <c r="X516" s="13"/>
      <c r="Y516" s="13"/>
      <c r="Z516" s="13"/>
      <c r="AA516" s="13"/>
      <c r="AB516" s="13"/>
      <c r="AC516" s="13"/>
      <c r="AD516" s="13"/>
      <c r="AE516" s="13"/>
      <c r="AT516" s="183" t="s">
        <v>147</v>
      </c>
      <c r="AU516" s="183" t="s">
        <v>82</v>
      </c>
      <c r="AV516" s="13" t="s">
        <v>82</v>
      </c>
      <c r="AW516" s="13" t="s">
        <v>34</v>
      </c>
      <c r="AX516" s="13" t="s">
        <v>72</v>
      </c>
      <c r="AY516" s="183" t="s">
        <v>135</v>
      </c>
    </row>
    <row r="517" s="13" customFormat="1">
      <c r="A517" s="13"/>
      <c r="B517" s="182"/>
      <c r="C517" s="13"/>
      <c r="D517" s="177" t="s">
        <v>147</v>
      </c>
      <c r="E517" s="183" t="s">
        <v>3</v>
      </c>
      <c r="F517" s="184" t="s">
        <v>752</v>
      </c>
      <c r="G517" s="13"/>
      <c r="H517" s="185">
        <v>12.747999999999999</v>
      </c>
      <c r="I517" s="186"/>
      <c r="J517" s="13"/>
      <c r="K517" s="13"/>
      <c r="L517" s="182"/>
      <c r="M517" s="187"/>
      <c r="N517" s="188"/>
      <c r="O517" s="188"/>
      <c r="P517" s="188"/>
      <c r="Q517" s="188"/>
      <c r="R517" s="188"/>
      <c r="S517" s="188"/>
      <c r="T517" s="189"/>
      <c r="U517" s="13"/>
      <c r="V517" s="13"/>
      <c r="W517" s="13"/>
      <c r="X517" s="13"/>
      <c r="Y517" s="13"/>
      <c r="Z517" s="13"/>
      <c r="AA517" s="13"/>
      <c r="AB517" s="13"/>
      <c r="AC517" s="13"/>
      <c r="AD517" s="13"/>
      <c r="AE517" s="13"/>
      <c r="AT517" s="183" t="s">
        <v>147</v>
      </c>
      <c r="AU517" s="183" t="s">
        <v>82</v>
      </c>
      <c r="AV517" s="13" t="s">
        <v>82</v>
      </c>
      <c r="AW517" s="13" t="s">
        <v>34</v>
      </c>
      <c r="AX517" s="13" t="s">
        <v>72</v>
      </c>
      <c r="AY517" s="183" t="s">
        <v>135</v>
      </c>
    </row>
    <row r="518" s="13" customFormat="1">
      <c r="A518" s="13"/>
      <c r="B518" s="182"/>
      <c r="C518" s="13"/>
      <c r="D518" s="177" t="s">
        <v>147</v>
      </c>
      <c r="E518" s="183" t="s">
        <v>3</v>
      </c>
      <c r="F518" s="184" t="s">
        <v>753</v>
      </c>
      <c r="G518" s="13"/>
      <c r="H518" s="185">
        <v>8.9640000000000004</v>
      </c>
      <c r="I518" s="186"/>
      <c r="J518" s="13"/>
      <c r="K518" s="13"/>
      <c r="L518" s="182"/>
      <c r="M518" s="187"/>
      <c r="N518" s="188"/>
      <c r="O518" s="188"/>
      <c r="P518" s="188"/>
      <c r="Q518" s="188"/>
      <c r="R518" s="188"/>
      <c r="S518" s="188"/>
      <c r="T518" s="189"/>
      <c r="U518" s="13"/>
      <c r="V518" s="13"/>
      <c r="W518" s="13"/>
      <c r="X518" s="13"/>
      <c r="Y518" s="13"/>
      <c r="Z518" s="13"/>
      <c r="AA518" s="13"/>
      <c r="AB518" s="13"/>
      <c r="AC518" s="13"/>
      <c r="AD518" s="13"/>
      <c r="AE518" s="13"/>
      <c r="AT518" s="183" t="s">
        <v>147</v>
      </c>
      <c r="AU518" s="183" t="s">
        <v>82</v>
      </c>
      <c r="AV518" s="13" t="s">
        <v>82</v>
      </c>
      <c r="AW518" s="13" t="s">
        <v>34</v>
      </c>
      <c r="AX518" s="13" t="s">
        <v>72</v>
      </c>
      <c r="AY518" s="183" t="s">
        <v>135</v>
      </c>
    </row>
    <row r="519" s="14" customFormat="1">
      <c r="A519" s="14"/>
      <c r="B519" s="190"/>
      <c r="C519" s="14"/>
      <c r="D519" s="177" t="s">
        <v>147</v>
      </c>
      <c r="E519" s="191" t="s">
        <v>3</v>
      </c>
      <c r="F519" s="192" t="s">
        <v>191</v>
      </c>
      <c r="G519" s="14"/>
      <c r="H519" s="193">
        <v>43.502999999999993</v>
      </c>
      <c r="I519" s="194"/>
      <c r="J519" s="14"/>
      <c r="K519" s="14"/>
      <c r="L519" s="190"/>
      <c r="M519" s="195"/>
      <c r="N519" s="196"/>
      <c r="O519" s="196"/>
      <c r="P519" s="196"/>
      <c r="Q519" s="196"/>
      <c r="R519" s="196"/>
      <c r="S519" s="196"/>
      <c r="T519" s="197"/>
      <c r="U519" s="14"/>
      <c r="V519" s="14"/>
      <c r="W519" s="14"/>
      <c r="X519" s="14"/>
      <c r="Y519" s="14"/>
      <c r="Z519" s="14"/>
      <c r="AA519" s="14"/>
      <c r="AB519" s="14"/>
      <c r="AC519" s="14"/>
      <c r="AD519" s="14"/>
      <c r="AE519" s="14"/>
      <c r="AT519" s="191" t="s">
        <v>147</v>
      </c>
      <c r="AU519" s="191" t="s">
        <v>82</v>
      </c>
      <c r="AV519" s="14" t="s">
        <v>143</v>
      </c>
      <c r="AW519" s="14" t="s">
        <v>34</v>
      </c>
      <c r="AX519" s="14" t="s">
        <v>80</v>
      </c>
      <c r="AY519" s="191" t="s">
        <v>135</v>
      </c>
    </row>
    <row r="520" s="2" customFormat="1" ht="14.4" customHeight="1">
      <c r="A520" s="37"/>
      <c r="B520" s="163"/>
      <c r="C520" s="198" t="s">
        <v>769</v>
      </c>
      <c r="D520" s="198" t="s">
        <v>290</v>
      </c>
      <c r="E520" s="199" t="s">
        <v>770</v>
      </c>
      <c r="F520" s="200" t="s">
        <v>771</v>
      </c>
      <c r="G520" s="201" t="s">
        <v>159</v>
      </c>
      <c r="H520" s="202">
        <v>47.853000000000002</v>
      </c>
      <c r="I520" s="203"/>
      <c r="J520" s="204">
        <f>ROUND(I520*H520,2)</f>
        <v>0</v>
      </c>
      <c r="K520" s="200" t="s">
        <v>142</v>
      </c>
      <c r="L520" s="205"/>
      <c r="M520" s="206" t="s">
        <v>3</v>
      </c>
      <c r="N520" s="207" t="s">
        <v>43</v>
      </c>
      <c r="O520" s="71"/>
      <c r="P520" s="173">
        <f>O520*H520</f>
        <v>0</v>
      </c>
      <c r="Q520" s="173">
        <v>0.010200000000000001</v>
      </c>
      <c r="R520" s="173">
        <f>Q520*H520</f>
        <v>0.48810060000000005</v>
      </c>
      <c r="S520" s="173">
        <v>0</v>
      </c>
      <c r="T520" s="174">
        <f>S520*H520</f>
        <v>0</v>
      </c>
      <c r="U520" s="37"/>
      <c r="V520" s="37"/>
      <c r="W520" s="37"/>
      <c r="X520" s="37"/>
      <c r="Y520" s="37"/>
      <c r="Z520" s="37"/>
      <c r="AA520" s="37"/>
      <c r="AB520" s="37"/>
      <c r="AC520" s="37"/>
      <c r="AD520" s="37"/>
      <c r="AE520" s="37"/>
      <c r="AR520" s="175" t="s">
        <v>333</v>
      </c>
      <c r="AT520" s="175" t="s">
        <v>290</v>
      </c>
      <c r="AU520" s="175" t="s">
        <v>82</v>
      </c>
      <c r="AY520" s="18" t="s">
        <v>135</v>
      </c>
      <c r="BE520" s="176">
        <f>IF(N520="základní",J520,0)</f>
        <v>0</v>
      </c>
      <c r="BF520" s="176">
        <f>IF(N520="snížená",J520,0)</f>
        <v>0</v>
      </c>
      <c r="BG520" s="176">
        <f>IF(N520="zákl. přenesená",J520,0)</f>
        <v>0</v>
      </c>
      <c r="BH520" s="176">
        <f>IF(N520="sníž. přenesená",J520,0)</f>
        <v>0</v>
      </c>
      <c r="BI520" s="176">
        <f>IF(N520="nulová",J520,0)</f>
        <v>0</v>
      </c>
      <c r="BJ520" s="18" t="s">
        <v>80</v>
      </c>
      <c r="BK520" s="176">
        <f>ROUND(I520*H520,2)</f>
        <v>0</v>
      </c>
      <c r="BL520" s="18" t="s">
        <v>246</v>
      </c>
      <c r="BM520" s="175" t="s">
        <v>772</v>
      </c>
    </row>
    <row r="521" s="13" customFormat="1">
      <c r="A521" s="13"/>
      <c r="B521" s="182"/>
      <c r="C521" s="13"/>
      <c r="D521" s="177" t="s">
        <v>147</v>
      </c>
      <c r="E521" s="13"/>
      <c r="F521" s="184" t="s">
        <v>773</v>
      </c>
      <c r="G521" s="13"/>
      <c r="H521" s="185">
        <v>47.853000000000002</v>
      </c>
      <c r="I521" s="186"/>
      <c r="J521" s="13"/>
      <c r="K521" s="13"/>
      <c r="L521" s="182"/>
      <c r="M521" s="187"/>
      <c r="N521" s="188"/>
      <c r="O521" s="188"/>
      <c r="P521" s="188"/>
      <c r="Q521" s="188"/>
      <c r="R521" s="188"/>
      <c r="S521" s="188"/>
      <c r="T521" s="189"/>
      <c r="U521" s="13"/>
      <c r="V521" s="13"/>
      <c r="W521" s="13"/>
      <c r="X521" s="13"/>
      <c r="Y521" s="13"/>
      <c r="Z521" s="13"/>
      <c r="AA521" s="13"/>
      <c r="AB521" s="13"/>
      <c r="AC521" s="13"/>
      <c r="AD521" s="13"/>
      <c r="AE521" s="13"/>
      <c r="AT521" s="183" t="s">
        <v>147</v>
      </c>
      <c r="AU521" s="183" t="s">
        <v>82</v>
      </c>
      <c r="AV521" s="13" t="s">
        <v>82</v>
      </c>
      <c r="AW521" s="13" t="s">
        <v>4</v>
      </c>
      <c r="AX521" s="13" t="s">
        <v>80</v>
      </c>
      <c r="AY521" s="183" t="s">
        <v>135</v>
      </c>
    </row>
    <row r="522" s="2" customFormat="1" ht="24.15" customHeight="1">
      <c r="A522" s="37"/>
      <c r="B522" s="163"/>
      <c r="C522" s="164" t="s">
        <v>774</v>
      </c>
      <c r="D522" s="164" t="s">
        <v>138</v>
      </c>
      <c r="E522" s="165" t="s">
        <v>775</v>
      </c>
      <c r="F522" s="166" t="s">
        <v>776</v>
      </c>
      <c r="G522" s="167" t="s">
        <v>159</v>
      </c>
      <c r="H522" s="168">
        <v>43.503</v>
      </c>
      <c r="I522" s="169"/>
      <c r="J522" s="170">
        <f>ROUND(I522*H522,2)</f>
        <v>0</v>
      </c>
      <c r="K522" s="166" t="s">
        <v>142</v>
      </c>
      <c r="L522" s="38"/>
      <c r="M522" s="171" t="s">
        <v>3</v>
      </c>
      <c r="N522" s="172" t="s">
        <v>43</v>
      </c>
      <c r="O522" s="71"/>
      <c r="P522" s="173">
        <f>O522*H522</f>
        <v>0</v>
      </c>
      <c r="Q522" s="173">
        <v>0</v>
      </c>
      <c r="R522" s="173">
        <f>Q522*H522</f>
        <v>0</v>
      </c>
      <c r="S522" s="173">
        <v>0</v>
      </c>
      <c r="T522" s="174">
        <f>S522*H522</f>
        <v>0</v>
      </c>
      <c r="U522" s="37"/>
      <c r="V522" s="37"/>
      <c r="W522" s="37"/>
      <c r="X522" s="37"/>
      <c r="Y522" s="37"/>
      <c r="Z522" s="37"/>
      <c r="AA522" s="37"/>
      <c r="AB522" s="37"/>
      <c r="AC522" s="37"/>
      <c r="AD522" s="37"/>
      <c r="AE522" s="37"/>
      <c r="AR522" s="175" t="s">
        <v>246</v>
      </c>
      <c r="AT522" s="175" t="s">
        <v>138</v>
      </c>
      <c r="AU522" s="175" t="s">
        <v>82</v>
      </c>
      <c r="AY522" s="18" t="s">
        <v>135</v>
      </c>
      <c r="BE522" s="176">
        <f>IF(N522="základní",J522,0)</f>
        <v>0</v>
      </c>
      <c r="BF522" s="176">
        <f>IF(N522="snížená",J522,0)</f>
        <v>0</v>
      </c>
      <c r="BG522" s="176">
        <f>IF(N522="zákl. přenesená",J522,0)</f>
        <v>0</v>
      </c>
      <c r="BH522" s="176">
        <f>IF(N522="sníž. přenesená",J522,0)</f>
        <v>0</v>
      </c>
      <c r="BI522" s="176">
        <f>IF(N522="nulová",J522,0)</f>
        <v>0</v>
      </c>
      <c r="BJ522" s="18" t="s">
        <v>80</v>
      </c>
      <c r="BK522" s="176">
        <f>ROUND(I522*H522,2)</f>
        <v>0</v>
      </c>
      <c r="BL522" s="18" t="s">
        <v>246</v>
      </c>
      <c r="BM522" s="175" t="s">
        <v>777</v>
      </c>
    </row>
    <row r="523" s="2" customFormat="1">
      <c r="A523" s="37"/>
      <c r="B523" s="38"/>
      <c r="C523" s="37"/>
      <c r="D523" s="177" t="s">
        <v>145</v>
      </c>
      <c r="E523" s="37"/>
      <c r="F523" s="178" t="s">
        <v>768</v>
      </c>
      <c r="G523" s="37"/>
      <c r="H523" s="37"/>
      <c r="I523" s="179"/>
      <c r="J523" s="37"/>
      <c r="K523" s="37"/>
      <c r="L523" s="38"/>
      <c r="M523" s="180"/>
      <c r="N523" s="181"/>
      <c r="O523" s="71"/>
      <c r="P523" s="71"/>
      <c r="Q523" s="71"/>
      <c r="R523" s="71"/>
      <c r="S523" s="71"/>
      <c r="T523" s="72"/>
      <c r="U523" s="37"/>
      <c r="V523" s="37"/>
      <c r="W523" s="37"/>
      <c r="X523" s="37"/>
      <c r="Y523" s="37"/>
      <c r="Z523" s="37"/>
      <c r="AA523" s="37"/>
      <c r="AB523" s="37"/>
      <c r="AC523" s="37"/>
      <c r="AD523" s="37"/>
      <c r="AE523" s="37"/>
      <c r="AT523" s="18" t="s">
        <v>145</v>
      </c>
      <c r="AU523" s="18" t="s">
        <v>82</v>
      </c>
    </row>
    <row r="524" s="13" customFormat="1">
      <c r="A524" s="13"/>
      <c r="B524" s="182"/>
      <c r="C524" s="13"/>
      <c r="D524" s="177" t="s">
        <v>147</v>
      </c>
      <c r="E524" s="183" t="s">
        <v>3</v>
      </c>
      <c r="F524" s="184" t="s">
        <v>750</v>
      </c>
      <c r="G524" s="13"/>
      <c r="H524" s="185">
        <v>12.606999999999999</v>
      </c>
      <c r="I524" s="186"/>
      <c r="J524" s="13"/>
      <c r="K524" s="13"/>
      <c r="L524" s="182"/>
      <c r="M524" s="187"/>
      <c r="N524" s="188"/>
      <c r="O524" s="188"/>
      <c r="P524" s="188"/>
      <c r="Q524" s="188"/>
      <c r="R524" s="188"/>
      <c r="S524" s="188"/>
      <c r="T524" s="189"/>
      <c r="U524" s="13"/>
      <c r="V524" s="13"/>
      <c r="W524" s="13"/>
      <c r="X524" s="13"/>
      <c r="Y524" s="13"/>
      <c r="Z524" s="13"/>
      <c r="AA524" s="13"/>
      <c r="AB524" s="13"/>
      <c r="AC524" s="13"/>
      <c r="AD524" s="13"/>
      <c r="AE524" s="13"/>
      <c r="AT524" s="183" t="s">
        <v>147</v>
      </c>
      <c r="AU524" s="183" t="s">
        <v>82</v>
      </c>
      <c r="AV524" s="13" t="s">
        <v>82</v>
      </c>
      <c r="AW524" s="13" t="s">
        <v>34</v>
      </c>
      <c r="AX524" s="13" t="s">
        <v>72</v>
      </c>
      <c r="AY524" s="183" t="s">
        <v>135</v>
      </c>
    </row>
    <row r="525" s="13" customFormat="1">
      <c r="A525" s="13"/>
      <c r="B525" s="182"/>
      <c r="C525" s="13"/>
      <c r="D525" s="177" t="s">
        <v>147</v>
      </c>
      <c r="E525" s="183" t="s">
        <v>3</v>
      </c>
      <c r="F525" s="184" t="s">
        <v>751</v>
      </c>
      <c r="G525" s="13"/>
      <c r="H525" s="185">
        <v>9.1839999999999993</v>
      </c>
      <c r="I525" s="186"/>
      <c r="J525" s="13"/>
      <c r="K525" s="13"/>
      <c r="L525" s="182"/>
      <c r="M525" s="187"/>
      <c r="N525" s="188"/>
      <c r="O525" s="188"/>
      <c r="P525" s="188"/>
      <c r="Q525" s="188"/>
      <c r="R525" s="188"/>
      <c r="S525" s="188"/>
      <c r="T525" s="189"/>
      <c r="U525" s="13"/>
      <c r="V525" s="13"/>
      <c r="W525" s="13"/>
      <c r="X525" s="13"/>
      <c r="Y525" s="13"/>
      <c r="Z525" s="13"/>
      <c r="AA525" s="13"/>
      <c r="AB525" s="13"/>
      <c r="AC525" s="13"/>
      <c r="AD525" s="13"/>
      <c r="AE525" s="13"/>
      <c r="AT525" s="183" t="s">
        <v>147</v>
      </c>
      <c r="AU525" s="183" t="s">
        <v>82</v>
      </c>
      <c r="AV525" s="13" t="s">
        <v>82</v>
      </c>
      <c r="AW525" s="13" t="s">
        <v>34</v>
      </c>
      <c r="AX525" s="13" t="s">
        <v>72</v>
      </c>
      <c r="AY525" s="183" t="s">
        <v>135</v>
      </c>
    </row>
    <row r="526" s="13" customFormat="1">
      <c r="A526" s="13"/>
      <c r="B526" s="182"/>
      <c r="C526" s="13"/>
      <c r="D526" s="177" t="s">
        <v>147</v>
      </c>
      <c r="E526" s="183" t="s">
        <v>3</v>
      </c>
      <c r="F526" s="184" t="s">
        <v>752</v>
      </c>
      <c r="G526" s="13"/>
      <c r="H526" s="185">
        <v>12.747999999999999</v>
      </c>
      <c r="I526" s="186"/>
      <c r="J526" s="13"/>
      <c r="K526" s="13"/>
      <c r="L526" s="182"/>
      <c r="M526" s="187"/>
      <c r="N526" s="188"/>
      <c r="O526" s="188"/>
      <c r="P526" s="188"/>
      <c r="Q526" s="188"/>
      <c r="R526" s="188"/>
      <c r="S526" s="188"/>
      <c r="T526" s="189"/>
      <c r="U526" s="13"/>
      <c r="V526" s="13"/>
      <c r="W526" s="13"/>
      <c r="X526" s="13"/>
      <c r="Y526" s="13"/>
      <c r="Z526" s="13"/>
      <c r="AA526" s="13"/>
      <c r="AB526" s="13"/>
      <c r="AC526" s="13"/>
      <c r="AD526" s="13"/>
      <c r="AE526" s="13"/>
      <c r="AT526" s="183" t="s">
        <v>147</v>
      </c>
      <c r="AU526" s="183" t="s">
        <v>82</v>
      </c>
      <c r="AV526" s="13" t="s">
        <v>82</v>
      </c>
      <c r="AW526" s="13" t="s">
        <v>34</v>
      </c>
      <c r="AX526" s="13" t="s">
        <v>72</v>
      </c>
      <c r="AY526" s="183" t="s">
        <v>135</v>
      </c>
    </row>
    <row r="527" s="13" customFormat="1">
      <c r="A527" s="13"/>
      <c r="B527" s="182"/>
      <c r="C527" s="13"/>
      <c r="D527" s="177" t="s">
        <v>147</v>
      </c>
      <c r="E527" s="183" t="s">
        <v>3</v>
      </c>
      <c r="F527" s="184" t="s">
        <v>753</v>
      </c>
      <c r="G527" s="13"/>
      <c r="H527" s="185">
        <v>8.9640000000000004</v>
      </c>
      <c r="I527" s="186"/>
      <c r="J527" s="13"/>
      <c r="K527" s="13"/>
      <c r="L527" s="182"/>
      <c r="M527" s="187"/>
      <c r="N527" s="188"/>
      <c r="O527" s="188"/>
      <c r="P527" s="188"/>
      <c r="Q527" s="188"/>
      <c r="R527" s="188"/>
      <c r="S527" s="188"/>
      <c r="T527" s="189"/>
      <c r="U527" s="13"/>
      <c r="V527" s="13"/>
      <c r="W527" s="13"/>
      <c r="X527" s="13"/>
      <c r="Y527" s="13"/>
      <c r="Z527" s="13"/>
      <c r="AA527" s="13"/>
      <c r="AB527" s="13"/>
      <c r="AC527" s="13"/>
      <c r="AD527" s="13"/>
      <c r="AE527" s="13"/>
      <c r="AT527" s="183" t="s">
        <v>147</v>
      </c>
      <c r="AU527" s="183" t="s">
        <v>82</v>
      </c>
      <c r="AV527" s="13" t="s">
        <v>82</v>
      </c>
      <c r="AW527" s="13" t="s">
        <v>34</v>
      </c>
      <c r="AX527" s="13" t="s">
        <v>72</v>
      </c>
      <c r="AY527" s="183" t="s">
        <v>135</v>
      </c>
    </row>
    <row r="528" s="14" customFormat="1">
      <c r="A528" s="14"/>
      <c r="B528" s="190"/>
      <c r="C528" s="14"/>
      <c r="D528" s="177" t="s">
        <v>147</v>
      </c>
      <c r="E528" s="191" t="s">
        <v>3</v>
      </c>
      <c r="F528" s="192" t="s">
        <v>191</v>
      </c>
      <c r="G528" s="14"/>
      <c r="H528" s="193">
        <v>43.502999999999993</v>
      </c>
      <c r="I528" s="194"/>
      <c r="J528" s="14"/>
      <c r="K528" s="14"/>
      <c r="L528" s="190"/>
      <c r="M528" s="195"/>
      <c r="N528" s="196"/>
      <c r="O528" s="196"/>
      <c r="P528" s="196"/>
      <c r="Q528" s="196"/>
      <c r="R528" s="196"/>
      <c r="S528" s="196"/>
      <c r="T528" s="197"/>
      <c r="U528" s="14"/>
      <c r="V528" s="14"/>
      <c r="W528" s="14"/>
      <c r="X528" s="14"/>
      <c r="Y528" s="14"/>
      <c r="Z528" s="14"/>
      <c r="AA528" s="14"/>
      <c r="AB528" s="14"/>
      <c r="AC528" s="14"/>
      <c r="AD528" s="14"/>
      <c r="AE528" s="14"/>
      <c r="AT528" s="191" t="s">
        <v>147</v>
      </c>
      <c r="AU528" s="191" t="s">
        <v>82</v>
      </c>
      <c r="AV528" s="14" t="s">
        <v>143</v>
      </c>
      <c r="AW528" s="14" t="s">
        <v>34</v>
      </c>
      <c r="AX528" s="14" t="s">
        <v>80</v>
      </c>
      <c r="AY528" s="191" t="s">
        <v>135</v>
      </c>
    </row>
    <row r="529" s="2" customFormat="1" ht="37.8" customHeight="1">
      <c r="A529" s="37"/>
      <c r="B529" s="163"/>
      <c r="C529" s="164" t="s">
        <v>778</v>
      </c>
      <c r="D529" s="164" t="s">
        <v>138</v>
      </c>
      <c r="E529" s="165" t="s">
        <v>779</v>
      </c>
      <c r="F529" s="166" t="s">
        <v>780</v>
      </c>
      <c r="G529" s="167" t="s">
        <v>151</v>
      </c>
      <c r="H529" s="168">
        <v>0.78900000000000003</v>
      </c>
      <c r="I529" s="169"/>
      <c r="J529" s="170">
        <f>ROUND(I529*H529,2)</f>
        <v>0</v>
      </c>
      <c r="K529" s="166" t="s">
        <v>142</v>
      </c>
      <c r="L529" s="38"/>
      <c r="M529" s="171" t="s">
        <v>3</v>
      </c>
      <c r="N529" s="172" t="s">
        <v>43</v>
      </c>
      <c r="O529" s="71"/>
      <c r="P529" s="173">
        <f>O529*H529</f>
        <v>0</v>
      </c>
      <c r="Q529" s="173">
        <v>0</v>
      </c>
      <c r="R529" s="173">
        <f>Q529*H529</f>
        <v>0</v>
      </c>
      <c r="S529" s="173">
        <v>0</v>
      </c>
      <c r="T529" s="174">
        <f>S529*H529</f>
        <v>0</v>
      </c>
      <c r="U529" s="37"/>
      <c r="V529" s="37"/>
      <c r="W529" s="37"/>
      <c r="X529" s="37"/>
      <c r="Y529" s="37"/>
      <c r="Z529" s="37"/>
      <c r="AA529" s="37"/>
      <c r="AB529" s="37"/>
      <c r="AC529" s="37"/>
      <c r="AD529" s="37"/>
      <c r="AE529" s="37"/>
      <c r="AR529" s="175" t="s">
        <v>246</v>
      </c>
      <c r="AT529" s="175" t="s">
        <v>138</v>
      </c>
      <c r="AU529" s="175" t="s">
        <v>82</v>
      </c>
      <c r="AY529" s="18" t="s">
        <v>135</v>
      </c>
      <c r="BE529" s="176">
        <f>IF(N529="základní",J529,0)</f>
        <v>0</v>
      </c>
      <c r="BF529" s="176">
        <f>IF(N529="snížená",J529,0)</f>
        <v>0</v>
      </c>
      <c r="BG529" s="176">
        <f>IF(N529="zákl. přenesená",J529,0)</f>
        <v>0</v>
      </c>
      <c r="BH529" s="176">
        <f>IF(N529="sníž. přenesená",J529,0)</f>
        <v>0</v>
      </c>
      <c r="BI529" s="176">
        <f>IF(N529="nulová",J529,0)</f>
        <v>0</v>
      </c>
      <c r="BJ529" s="18" t="s">
        <v>80</v>
      </c>
      <c r="BK529" s="176">
        <f>ROUND(I529*H529,2)</f>
        <v>0</v>
      </c>
      <c r="BL529" s="18" t="s">
        <v>246</v>
      </c>
      <c r="BM529" s="175" t="s">
        <v>781</v>
      </c>
    </row>
    <row r="530" s="2" customFormat="1">
      <c r="A530" s="37"/>
      <c r="B530" s="38"/>
      <c r="C530" s="37"/>
      <c r="D530" s="177" t="s">
        <v>145</v>
      </c>
      <c r="E530" s="37"/>
      <c r="F530" s="178" t="s">
        <v>492</v>
      </c>
      <c r="G530" s="37"/>
      <c r="H530" s="37"/>
      <c r="I530" s="179"/>
      <c r="J530" s="37"/>
      <c r="K530" s="37"/>
      <c r="L530" s="38"/>
      <c r="M530" s="180"/>
      <c r="N530" s="181"/>
      <c r="O530" s="71"/>
      <c r="P530" s="71"/>
      <c r="Q530" s="71"/>
      <c r="R530" s="71"/>
      <c r="S530" s="71"/>
      <c r="T530" s="72"/>
      <c r="U530" s="37"/>
      <c r="V530" s="37"/>
      <c r="W530" s="37"/>
      <c r="X530" s="37"/>
      <c r="Y530" s="37"/>
      <c r="Z530" s="37"/>
      <c r="AA530" s="37"/>
      <c r="AB530" s="37"/>
      <c r="AC530" s="37"/>
      <c r="AD530" s="37"/>
      <c r="AE530" s="37"/>
      <c r="AT530" s="18" t="s">
        <v>145</v>
      </c>
      <c r="AU530" s="18" t="s">
        <v>82</v>
      </c>
    </row>
    <row r="531" s="2" customFormat="1" ht="49.05" customHeight="1">
      <c r="A531" s="37"/>
      <c r="B531" s="163"/>
      <c r="C531" s="164" t="s">
        <v>782</v>
      </c>
      <c r="D531" s="164" t="s">
        <v>138</v>
      </c>
      <c r="E531" s="165" t="s">
        <v>783</v>
      </c>
      <c r="F531" s="166" t="s">
        <v>784</v>
      </c>
      <c r="G531" s="167" t="s">
        <v>151</v>
      </c>
      <c r="H531" s="168">
        <v>0.78900000000000003</v>
      </c>
      <c r="I531" s="169"/>
      <c r="J531" s="170">
        <f>ROUND(I531*H531,2)</f>
        <v>0</v>
      </c>
      <c r="K531" s="166" t="s">
        <v>142</v>
      </c>
      <c r="L531" s="38"/>
      <c r="M531" s="171" t="s">
        <v>3</v>
      </c>
      <c r="N531" s="172" t="s">
        <v>43</v>
      </c>
      <c r="O531" s="71"/>
      <c r="P531" s="173">
        <f>O531*H531</f>
        <v>0</v>
      </c>
      <c r="Q531" s="173">
        <v>0</v>
      </c>
      <c r="R531" s="173">
        <f>Q531*H531</f>
        <v>0</v>
      </c>
      <c r="S531" s="173">
        <v>0</v>
      </c>
      <c r="T531" s="174">
        <f>S531*H531</f>
        <v>0</v>
      </c>
      <c r="U531" s="37"/>
      <c r="V531" s="37"/>
      <c r="W531" s="37"/>
      <c r="X531" s="37"/>
      <c r="Y531" s="37"/>
      <c r="Z531" s="37"/>
      <c r="AA531" s="37"/>
      <c r="AB531" s="37"/>
      <c r="AC531" s="37"/>
      <c r="AD531" s="37"/>
      <c r="AE531" s="37"/>
      <c r="AR531" s="175" t="s">
        <v>246</v>
      </c>
      <c r="AT531" s="175" t="s">
        <v>138</v>
      </c>
      <c r="AU531" s="175" t="s">
        <v>82</v>
      </c>
      <c r="AY531" s="18" t="s">
        <v>135</v>
      </c>
      <c r="BE531" s="176">
        <f>IF(N531="základní",J531,0)</f>
        <v>0</v>
      </c>
      <c r="BF531" s="176">
        <f>IF(N531="snížená",J531,0)</f>
        <v>0</v>
      </c>
      <c r="BG531" s="176">
        <f>IF(N531="zákl. přenesená",J531,0)</f>
        <v>0</v>
      </c>
      <c r="BH531" s="176">
        <f>IF(N531="sníž. přenesená",J531,0)</f>
        <v>0</v>
      </c>
      <c r="BI531" s="176">
        <f>IF(N531="nulová",J531,0)</f>
        <v>0</v>
      </c>
      <c r="BJ531" s="18" t="s">
        <v>80</v>
      </c>
      <c r="BK531" s="176">
        <f>ROUND(I531*H531,2)</f>
        <v>0</v>
      </c>
      <c r="BL531" s="18" t="s">
        <v>246</v>
      </c>
      <c r="BM531" s="175" t="s">
        <v>785</v>
      </c>
    </row>
    <row r="532" s="2" customFormat="1">
      <c r="A532" s="37"/>
      <c r="B532" s="38"/>
      <c r="C532" s="37"/>
      <c r="D532" s="177" t="s">
        <v>145</v>
      </c>
      <c r="E532" s="37"/>
      <c r="F532" s="178" t="s">
        <v>492</v>
      </c>
      <c r="G532" s="37"/>
      <c r="H532" s="37"/>
      <c r="I532" s="179"/>
      <c r="J532" s="37"/>
      <c r="K532" s="37"/>
      <c r="L532" s="38"/>
      <c r="M532" s="180"/>
      <c r="N532" s="181"/>
      <c r="O532" s="71"/>
      <c r="P532" s="71"/>
      <c r="Q532" s="71"/>
      <c r="R532" s="71"/>
      <c r="S532" s="71"/>
      <c r="T532" s="72"/>
      <c r="U532" s="37"/>
      <c r="V532" s="37"/>
      <c r="W532" s="37"/>
      <c r="X532" s="37"/>
      <c r="Y532" s="37"/>
      <c r="Z532" s="37"/>
      <c r="AA532" s="37"/>
      <c r="AB532" s="37"/>
      <c r="AC532" s="37"/>
      <c r="AD532" s="37"/>
      <c r="AE532" s="37"/>
      <c r="AT532" s="18" t="s">
        <v>145</v>
      </c>
      <c r="AU532" s="18" t="s">
        <v>82</v>
      </c>
    </row>
    <row r="533" s="12" customFormat="1" ht="22.8" customHeight="1">
      <c r="A533" s="12"/>
      <c r="B533" s="150"/>
      <c r="C533" s="12"/>
      <c r="D533" s="151" t="s">
        <v>71</v>
      </c>
      <c r="E533" s="161" t="s">
        <v>786</v>
      </c>
      <c r="F533" s="161" t="s">
        <v>787</v>
      </c>
      <c r="G533" s="12"/>
      <c r="H533" s="12"/>
      <c r="I533" s="153"/>
      <c r="J533" s="162">
        <f>BK533</f>
        <v>0</v>
      </c>
      <c r="K533" s="12"/>
      <c r="L533" s="150"/>
      <c r="M533" s="155"/>
      <c r="N533" s="156"/>
      <c r="O533" s="156"/>
      <c r="P533" s="157">
        <f>SUM(P534:P557)</f>
        <v>0</v>
      </c>
      <c r="Q533" s="156"/>
      <c r="R533" s="157">
        <f>SUM(R534:R557)</f>
        <v>0.0091820000000000009</v>
      </c>
      <c r="S533" s="156"/>
      <c r="T533" s="158">
        <f>SUM(T534:T557)</f>
        <v>0</v>
      </c>
      <c r="U533" s="12"/>
      <c r="V533" s="12"/>
      <c r="W533" s="12"/>
      <c r="X533" s="12"/>
      <c r="Y533" s="12"/>
      <c r="Z533" s="12"/>
      <c r="AA533" s="12"/>
      <c r="AB533" s="12"/>
      <c r="AC533" s="12"/>
      <c r="AD533" s="12"/>
      <c r="AE533" s="12"/>
      <c r="AR533" s="151" t="s">
        <v>82</v>
      </c>
      <c r="AT533" s="159" t="s">
        <v>71</v>
      </c>
      <c r="AU533" s="159" t="s">
        <v>80</v>
      </c>
      <c r="AY533" s="151" t="s">
        <v>135</v>
      </c>
      <c r="BK533" s="160">
        <f>SUM(BK534:BK557)</f>
        <v>0</v>
      </c>
    </row>
    <row r="534" s="2" customFormat="1" ht="24.15" customHeight="1">
      <c r="A534" s="37"/>
      <c r="B534" s="163"/>
      <c r="C534" s="164" t="s">
        <v>788</v>
      </c>
      <c r="D534" s="164" t="s">
        <v>138</v>
      </c>
      <c r="E534" s="165" t="s">
        <v>789</v>
      </c>
      <c r="F534" s="166" t="s">
        <v>790</v>
      </c>
      <c r="G534" s="167" t="s">
        <v>159</v>
      </c>
      <c r="H534" s="168">
        <v>11.199999999999999</v>
      </c>
      <c r="I534" s="169"/>
      <c r="J534" s="170">
        <f>ROUND(I534*H534,2)</f>
        <v>0</v>
      </c>
      <c r="K534" s="166" t="s">
        <v>142</v>
      </c>
      <c r="L534" s="38"/>
      <c r="M534" s="171" t="s">
        <v>3</v>
      </c>
      <c r="N534" s="172" t="s">
        <v>43</v>
      </c>
      <c r="O534" s="71"/>
      <c r="P534" s="173">
        <f>O534*H534</f>
        <v>0</v>
      </c>
      <c r="Q534" s="173">
        <v>6.0000000000000002E-05</v>
      </c>
      <c r="R534" s="173">
        <f>Q534*H534</f>
        <v>0.00067199999999999996</v>
      </c>
      <c r="S534" s="173">
        <v>0</v>
      </c>
      <c r="T534" s="174">
        <f>S534*H534</f>
        <v>0</v>
      </c>
      <c r="U534" s="37"/>
      <c r="V534" s="37"/>
      <c r="W534" s="37"/>
      <c r="X534" s="37"/>
      <c r="Y534" s="37"/>
      <c r="Z534" s="37"/>
      <c r="AA534" s="37"/>
      <c r="AB534" s="37"/>
      <c r="AC534" s="37"/>
      <c r="AD534" s="37"/>
      <c r="AE534" s="37"/>
      <c r="AR534" s="175" t="s">
        <v>246</v>
      </c>
      <c r="AT534" s="175" t="s">
        <v>138</v>
      </c>
      <c r="AU534" s="175" t="s">
        <v>82</v>
      </c>
      <c r="AY534" s="18" t="s">
        <v>135</v>
      </c>
      <c r="BE534" s="176">
        <f>IF(N534="základní",J534,0)</f>
        <v>0</v>
      </c>
      <c r="BF534" s="176">
        <f>IF(N534="snížená",J534,0)</f>
        <v>0</v>
      </c>
      <c r="BG534" s="176">
        <f>IF(N534="zákl. přenesená",J534,0)</f>
        <v>0</v>
      </c>
      <c r="BH534" s="176">
        <f>IF(N534="sníž. přenesená",J534,0)</f>
        <v>0</v>
      </c>
      <c r="BI534" s="176">
        <f>IF(N534="nulová",J534,0)</f>
        <v>0</v>
      </c>
      <c r="BJ534" s="18" t="s">
        <v>80</v>
      </c>
      <c r="BK534" s="176">
        <f>ROUND(I534*H534,2)</f>
        <v>0</v>
      </c>
      <c r="BL534" s="18" t="s">
        <v>246</v>
      </c>
      <c r="BM534" s="175" t="s">
        <v>791</v>
      </c>
    </row>
    <row r="535" s="13" customFormat="1">
      <c r="A535" s="13"/>
      <c r="B535" s="182"/>
      <c r="C535" s="13"/>
      <c r="D535" s="177" t="s">
        <v>147</v>
      </c>
      <c r="E535" s="183" t="s">
        <v>3</v>
      </c>
      <c r="F535" s="184" t="s">
        <v>792</v>
      </c>
      <c r="G535" s="13"/>
      <c r="H535" s="185">
        <v>11.199999999999999</v>
      </c>
      <c r="I535" s="186"/>
      <c r="J535" s="13"/>
      <c r="K535" s="13"/>
      <c r="L535" s="182"/>
      <c r="M535" s="187"/>
      <c r="N535" s="188"/>
      <c r="O535" s="188"/>
      <c r="P535" s="188"/>
      <c r="Q535" s="188"/>
      <c r="R535" s="188"/>
      <c r="S535" s="188"/>
      <c r="T535" s="189"/>
      <c r="U535" s="13"/>
      <c r="V535" s="13"/>
      <c r="W535" s="13"/>
      <c r="X535" s="13"/>
      <c r="Y535" s="13"/>
      <c r="Z535" s="13"/>
      <c r="AA535" s="13"/>
      <c r="AB535" s="13"/>
      <c r="AC535" s="13"/>
      <c r="AD535" s="13"/>
      <c r="AE535" s="13"/>
      <c r="AT535" s="183" t="s">
        <v>147</v>
      </c>
      <c r="AU535" s="183" t="s">
        <v>82</v>
      </c>
      <c r="AV535" s="13" t="s">
        <v>82</v>
      </c>
      <c r="AW535" s="13" t="s">
        <v>34</v>
      </c>
      <c r="AX535" s="13" t="s">
        <v>80</v>
      </c>
      <c r="AY535" s="183" t="s">
        <v>135</v>
      </c>
    </row>
    <row r="536" s="2" customFormat="1" ht="24.15" customHeight="1">
      <c r="A536" s="37"/>
      <c r="B536" s="163"/>
      <c r="C536" s="164" t="s">
        <v>793</v>
      </c>
      <c r="D536" s="164" t="s">
        <v>138</v>
      </c>
      <c r="E536" s="165" t="s">
        <v>794</v>
      </c>
      <c r="F536" s="166" t="s">
        <v>795</v>
      </c>
      <c r="G536" s="167" t="s">
        <v>159</v>
      </c>
      <c r="H536" s="168">
        <v>11.199999999999999</v>
      </c>
      <c r="I536" s="169"/>
      <c r="J536" s="170">
        <f>ROUND(I536*H536,2)</f>
        <v>0</v>
      </c>
      <c r="K536" s="166" t="s">
        <v>142</v>
      </c>
      <c r="L536" s="38"/>
      <c r="M536" s="171" t="s">
        <v>3</v>
      </c>
      <c r="N536" s="172" t="s">
        <v>43</v>
      </c>
      <c r="O536" s="71"/>
      <c r="P536" s="173">
        <f>O536*H536</f>
        <v>0</v>
      </c>
      <c r="Q536" s="173">
        <v>0.00012999999999999999</v>
      </c>
      <c r="R536" s="173">
        <f>Q536*H536</f>
        <v>0.0014559999999999998</v>
      </c>
      <c r="S536" s="173">
        <v>0</v>
      </c>
      <c r="T536" s="174">
        <f>S536*H536</f>
        <v>0</v>
      </c>
      <c r="U536" s="37"/>
      <c r="V536" s="37"/>
      <c r="W536" s="37"/>
      <c r="X536" s="37"/>
      <c r="Y536" s="37"/>
      <c r="Z536" s="37"/>
      <c r="AA536" s="37"/>
      <c r="AB536" s="37"/>
      <c r="AC536" s="37"/>
      <c r="AD536" s="37"/>
      <c r="AE536" s="37"/>
      <c r="AR536" s="175" t="s">
        <v>246</v>
      </c>
      <c r="AT536" s="175" t="s">
        <v>138</v>
      </c>
      <c r="AU536" s="175" t="s">
        <v>82</v>
      </c>
      <c r="AY536" s="18" t="s">
        <v>135</v>
      </c>
      <c r="BE536" s="176">
        <f>IF(N536="základní",J536,0)</f>
        <v>0</v>
      </c>
      <c r="BF536" s="176">
        <f>IF(N536="snížená",J536,0)</f>
        <v>0</v>
      </c>
      <c r="BG536" s="176">
        <f>IF(N536="zákl. přenesená",J536,0)</f>
        <v>0</v>
      </c>
      <c r="BH536" s="176">
        <f>IF(N536="sníž. přenesená",J536,0)</f>
        <v>0</v>
      </c>
      <c r="BI536" s="176">
        <f>IF(N536="nulová",J536,0)</f>
        <v>0</v>
      </c>
      <c r="BJ536" s="18" t="s">
        <v>80</v>
      </c>
      <c r="BK536" s="176">
        <f>ROUND(I536*H536,2)</f>
        <v>0</v>
      </c>
      <c r="BL536" s="18" t="s">
        <v>246</v>
      </c>
      <c r="BM536" s="175" t="s">
        <v>796</v>
      </c>
    </row>
    <row r="537" s="13" customFormat="1">
      <c r="A537" s="13"/>
      <c r="B537" s="182"/>
      <c r="C537" s="13"/>
      <c r="D537" s="177" t="s">
        <v>147</v>
      </c>
      <c r="E537" s="183" t="s">
        <v>3</v>
      </c>
      <c r="F537" s="184" t="s">
        <v>792</v>
      </c>
      <c r="G537" s="13"/>
      <c r="H537" s="185">
        <v>11.199999999999999</v>
      </c>
      <c r="I537" s="186"/>
      <c r="J537" s="13"/>
      <c r="K537" s="13"/>
      <c r="L537" s="182"/>
      <c r="M537" s="187"/>
      <c r="N537" s="188"/>
      <c r="O537" s="188"/>
      <c r="P537" s="188"/>
      <c r="Q537" s="188"/>
      <c r="R537" s="188"/>
      <c r="S537" s="188"/>
      <c r="T537" s="189"/>
      <c r="U537" s="13"/>
      <c r="V537" s="13"/>
      <c r="W537" s="13"/>
      <c r="X537" s="13"/>
      <c r="Y537" s="13"/>
      <c r="Z537" s="13"/>
      <c r="AA537" s="13"/>
      <c r="AB537" s="13"/>
      <c r="AC537" s="13"/>
      <c r="AD537" s="13"/>
      <c r="AE537" s="13"/>
      <c r="AT537" s="183" t="s">
        <v>147</v>
      </c>
      <c r="AU537" s="183" t="s">
        <v>82</v>
      </c>
      <c r="AV537" s="13" t="s">
        <v>82</v>
      </c>
      <c r="AW537" s="13" t="s">
        <v>34</v>
      </c>
      <c r="AX537" s="13" t="s">
        <v>80</v>
      </c>
      <c r="AY537" s="183" t="s">
        <v>135</v>
      </c>
    </row>
    <row r="538" s="2" customFormat="1" ht="24.15" customHeight="1">
      <c r="A538" s="37"/>
      <c r="B538" s="163"/>
      <c r="C538" s="164" t="s">
        <v>797</v>
      </c>
      <c r="D538" s="164" t="s">
        <v>138</v>
      </c>
      <c r="E538" s="165" t="s">
        <v>798</v>
      </c>
      <c r="F538" s="166" t="s">
        <v>799</v>
      </c>
      <c r="G538" s="167" t="s">
        <v>159</v>
      </c>
      <c r="H538" s="168">
        <v>11.199999999999999</v>
      </c>
      <c r="I538" s="169"/>
      <c r="J538" s="170">
        <f>ROUND(I538*H538,2)</f>
        <v>0</v>
      </c>
      <c r="K538" s="166" t="s">
        <v>142</v>
      </c>
      <c r="L538" s="38"/>
      <c r="M538" s="171" t="s">
        <v>3</v>
      </c>
      <c r="N538" s="172" t="s">
        <v>43</v>
      </c>
      <c r="O538" s="71"/>
      <c r="P538" s="173">
        <f>O538*H538</f>
        <v>0</v>
      </c>
      <c r="Q538" s="173">
        <v>0.00012</v>
      </c>
      <c r="R538" s="173">
        <f>Q538*H538</f>
        <v>0.0013439999999999999</v>
      </c>
      <c r="S538" s="173">
        <v>0</v>
      </c>
      <c r="T538" s="174">
        <f>S538*H538</f>
        <v>0</v>
      </c>
      <c r="U538" s="37"/>
      <c r="V538" s="37"/>
      <c r="W538" s="37"/>
      <c r="X538" s="37"/>
      <c r="Y538" s="37"/>
      <c r="Z538" s="37"/>
      <c r="AA538" s="37"/>
      <c r="AB538" s="37"/>
      <c r="AC538" s="37"/>
      <c r="AD538" s="37"/>
      <c r="AE538" s="37"/>
      <c r="AR538" s="175" t="s">
        <v>246</v>
      </c>
      <c r="AT538" s="175" t="s">
        <v>138</v>
      </c>
      <c r="AU538" s="175" t="s">
        <v>82</v>
      </c>
      <c r="AY538" s="18" t="s">
        <v>135</v>
      </c>
      <c r="BE538" s="176">
        <f>IF(N538="základní",J538,0)</f>
        <v>0</v>
      </c>
      <c r="BF538" s="176">
        <f>IF(N538="snížená",J538,0)</f>
        <v>0</v>
      </c>
      <c r="BG538" s="176">
        <f>IF(N538="zákl. přenesená",J538,0)</f>
        <v>0</v>
      </c>
      <c r="BH538" s="176">
        <f>IF(N538="sníž. přenesená",J538,0)</f>
        <v>0</v>
      </c>
      <c r="BI538" s="176">
        <f>IF(N538="nulová",J538,0)</f>
        <v>0</v>
      </c>
      <c r="BJ538" s="18" t="s">
        <v>80</v>
      </c>
      <c r="BK538" s="176">
        <f>ROUND(I538*H538,2)</f>
        <v>0</v>
      </c>
      <c r="BL538" s="18" t="s">
        <v>246</v>
      </c>
      <c r="BM538" s="175" t="s">
        <v>800</v>
      </c>
    </row>
    <row r="539" s="13" customFormat="1">
      <c r="A539" s="13"/>
      <c r="B539" s="182"/>
      <c r="C539" s="13"/>
      <c r="D539" s="177" t="s">
        <v>147</v>
      </c>
      <c r="E539" s="183" t="s">
        <v>3</v>
      </c>
      <c r="F539" s="184" t="s">
        <v>792</v>
      </c>
      <c r="G539" s="13"/>
      <c r="H539" s="185">
        <v>11.199999999999999</v>
      </c>
      <c r="I539" s="186"/>
      <c r="J539" s="13"/>
      <c r="K539" s="13"/>
      <c r="L539" s="182"/>
      <c r="M539" s="187"/>
      <c r="N539" s="188"/>
      <c r="O539" s="188"/>
      <c r="P539" s="188"/>
      <c r="Q539" s="188"/>
      <c r="R539" s="188"/>
      <c r="S539" s="188"/>
      <c r="T539" s="189"/>
      <c r="U539" s="13"/>
      <c r="V539" s="13"/>
      <c r="W539" s="13"/>
      <c r="X539" s="13"/>
      <c r="Y539" s="13"/>
      <c r="Z539" s="13"/>
      <c r="AA539" s="13"/>
      <c r="AB539" s="13"/>
      <c r="AC539" s="13"/>
      <c r="AD539" s="13"/>
      <c r="AE539" s="13"/>
      <c r="AT539" s="183" t="s">
        <v>147</v>
      </c>
      <c r="AU539" s="183" t="s">
        <v>82</v>
      </c>
      <c r="AV539" s="13" t="s">
        <v>82</v>
      </c>
      <c r="AW539" s="13" t="s">
        <v>34</v>
      </c>
      <c r="AX539" s="13" t="s">
        <v>80</v>
      </c>
      <c r="AY539" s="183" t="s">
        <v>135</v>
      </c>
    </row>
    <row r="540" s="2" customFormat="1" ht="37.8" customHeight="1">
      <c r="A540" s="37"/>
      <c r="B540" s="163"/>
      <c r="C540" s="164" t="s">
        <v>801</v>
      </c>
      <c r="D540" s="164" t="s">
        <v>138</v>
      </c>
      <c r="E540" s="165" t="s">
        <v>802</v>
      </c>
      <c r="F540" s="166" t="s">
        <v>803</v>
      </c>
      <c r="G540" s="167" t="s">
        <v>159</v>
      </c>
      <c r="H540" s="168">
        <v>11.199999999999999</v>
      </c>
      <c r="I540" s="169"/>
      <c r="J540" s="170">
        <f>ROUND(I540*H540,2)</f>
        <v>0</v>
      </c>
      <c r="K540" s="166" t="s">
        <v>142</v>
      </c>
      <c r="L540" s="38"/>
      <c r="M540" s="171" t="s">
        <v>3</v>
      </c>
      <c r="N540" s="172" t="s">
        <v>43</v>
      </c>
      <c r="O540" s="71"/>
      <c r="P540" s="173">
        <f>O540*H540</f>
        <v>0</v>
      </c>
      <c r="Q540" s="173">
        <v>0.00011</v>
      </c>
      <c r="R540" s="173">
        <f>Q540*H540</f>
        <v>0.001232</v>
      </c>
      <c r="S540" s="173">
        <v>0</v>
      </c>
      <c r="T540" s="174">
        <f>S540*H540</f>
        <v>0</v>
      </c>
      <c r="U540" s="37"/>
      <c r="V540" s="37"/>
      <c r="W540" s="37"/>
      <c r="X540" s="37"/>
      <c r="Y540" s="37"/>
      <c r="Z540" s="37"/>
      <c r="AA540" s="37"/>
      <c r="AB540" s="37"/>
      <c r="AC540" s="37"/>
      <c r="AD540" s="37"/>
      <c r="AE540" s="37"/>
      <c r="AR540" s="175" t="s">
        <v>246</v>
      </c>
      <c r="AT540" s="175" t="s">
        <v>138</v>
      </c>
      <c r="AU540" s="175" t="s">
        <v>82</v>
      </c>
      <c r="AY540" s="18" t="s">
        <v>135</v>
      </c>
      <c r="BE540" s="176">
        <f>IF(N540="základní",J540,0)</f>
        <v>0</v>
      </c>
      <c r="BF540" s="176">
        <f>IF(N540="snížená",J540,0)</f>
        <v>0</v>
      </c>
      <c r="BG540" s="176">
        <f>IF(N540="zákl. přenesená",J540,0)</f>
        <v>0</v>
      </c>
      <c r="BH540" s="176">
        <f>IF(N540="sníž. přenesená",J540,0)</f>
        <v>0</v>
      </c>
      <c r="BI540" s="176">
        <f>IF(N540="nulová",J540,0)</f>
        <v>0</v>
      </c>
      <c r="BJ540" s="18" t="s">
        <v>80</v>
      </c>
      <c r="BK540" s="176">
        <f>ROUND(I540*H540,2)</f>
        <v>0</v>
      </c>
      <c r="BL540" s="18" t="s">
        <v>246</v>
      </c>
      <c r="BM540" s="175" t="s">
        <v>804</v>
      </c>
    </row>
    <row r="541" s="13" customFormat="1">
      <c r="A541" s="13"/>
      <c r="B541" s="182"/>
      <c r="C541" s="13"/>
      <c r="D541" s="177" t="s">
        <v>147</v>
      </c>
      <c r="E541" s="183" t="s">
        <v>3</v>
      </c>
      <c r="F541" s="184" t="s">
        <v>792</v>
      </c>
      <c r="G541" s="13"/>
      <c r="H541" s="185">
        <v>11.199999999999999</v>
      </c>
      <c r="I541" s="186"/>
      <c r="J541" s="13"/>
      <c r="K541" s="13"/>
      <c r="L541" s="182"/>
      <c r="M541" s="187"/>
      <c r="N541" s="188"/>
      <c r="O541" s="188"/>
      <c r="P541" s="188"/>
      <c r="Q541" s="188"/>
      <c r="R541" s="188"/>
      <c r="S541" s="188"/>
      <c r="T541" s="189"/>
      <c r="U541" s="13"/>
      <c r="V541" s="13"/>
      <c r="W541" s="13"/>
      <c r="X541" s="13"/>
      <c r="Y541" s="13"/>
      <c r="Z541" s="13"/>
      <c r="AA541" s="13"/>
      <c r="AB541" s="13"/>
      <c r="AC541" s="13"/>
      <c r="AD541" s="13"/>
      <c r="AE541" s="13"/>
      <c r="AT541" s="183" t="s">
        <v>147</v>
      </c>
      <c r="AU541" s="183" t="s">
        <v>82</v>
      </c>
      <c r="AV541" s="13" t="s">
        <v>82</v>
      </c>
      <c r="AW541" s="13" t="s">
        <v>34</v>
      </c>
      <c r="AX541" s="13" t="s">
        <v>80</v>
      </c>
      <c r="AY541" s="183" t="s">
        <v>135</v>
      </c>
    </row>
    <row r="542" s="2" customFormat="1" ht="24.15" customHeight="1">
      <c r="A542" s="37"/>
      <c r="B542" s="163"/>
      <c r="C542" s="164" t="s">
        <v>805</v>
      </c>
      <c r="D542" s="164" t="s">
        <v>138</v>
      </c>
      <c r="E542" s="165" t="s">
        <v>806</v>
      </c>
      <c r="F542" s="166" t="s">
        <v>807</v>
      </c>
      <c r="G542" s="167" t="s">
        <v>159</v>
      </c>
      <c r="H542" s="168">
        <v>8.1999999999999993</v>
      </c>
      <c r="I542" s="169"/>
      <c r="J542" s="170">
        <f>ROUND(I542*H542,2)</f>
        <v>0</v>
      </c>
      <c r="K542" s="166" t="s">
        <v>142</v>
      </c>
      <c r="L542" s="38"/>
      <c r="M542" s="171" t="s">
        <v>3</v>
      </c>
      <c r="N542" s="172" t="s">
        <v>43</v>
      </c>
      <c r="O542" s="71"/>
      <c r="P542" s="173">
        <f>O542*H542</f>
        <v>0</v>
      </c>
      <c r="Q542" s="173">
        <v>6.0000000000000002E-05</v>
      </c>
      <c r="R542" s="173">
        <f>Q542*H542</f>
        <v>0.00049199999999999992</v>
      </c>
      <c r="S542" s="173">
        <v>0</v>
      </c>
      <c r="T542" s="174">
        <f>S542*H542</f>
        <v>0</v>
      </c>
      <c r="U542" s="37"/>
      <c r="V542" s="37"/>
      <c r="W542" s="37"/>
      <c r="X542" s="37"/>
      <c r="Y542" s="37"/>
      <c r="Z542" s="37"/>
      <c r="AA542" s="37"/>
      <c r="AB542" s="37"/>
      <c r="AC542" s="37"/>
      <c r="AD542" s="37"/>
      <c r="AE542" s="37"/>
      <c r="AR542" s="175" t="s">
        <v>246</v>
      </c>
      <c r="AT542" s="175" t="s">
        <v>138</v>
      </c>
      <c r="AU542" s="175" t="s">
        <v>82</v>
      </c>
      <c r="AY542" s="18" t="s">
        <v>135</v>
      </c>
      <c r="BE542" s="176">
        <f>IF(N542="základní",J542,0)</f>
        <v>0</v>
      </c>
      <c r="BF542" s="176">
        <f>IF(N542="snížená",J542,0)</f>
        <v>0</v>
      </c>
      <c r="BG542" s="176">
        <f>IF(N542="zákl. přenesená",J542,0)</f>
        <v>0</v>
      </c>
      <c r="BH542" s="176">
        <f>IF(N542="sníž. přenesená",J542,0)</f>
        <v>0</v>
      </c>
      <c r="BI542" s="176">
        <f>IF(N542="nulová",J542,0)</f>
        <v>0</v>
      </c>
      <c r="BJ542" s="18" t="s">
        <v>80</v>
      </c>
      <c r="BK542" s="176">
        <f>ROUND(I542*H542,2)</f>
        <v>0</v>
      </c>
      <c r="BL542" s="18" t="s">
        <v>246</v>
      </c>
      <c r="BM542" s="175" t="s">
        <v>808</v>
      </c>
    </row>
    <row r="543" s="13" customFormat="1">
      <c r="A543" s="13"/>
      <c r="B543" s="182"/>
      <c r="C543" s="13"/>
      <c r="D543" s="177" t="s">
        <v>147</v>
      </c>
      <c r="E543" s="183" t="s">
        <v>3</v>
      </c>
      <c r="F543" s="184" t="s">
        <v>809</v>
      </c>
      <c r="G543" s="13"/>
      <c r="H543" s="185">
        <v>2.6000000000000001</v>
      </c>
      <c r="I543" s="186"/>
      <c r="J543" s="13"/>
      <c r="K543" s="13"/>
      <c r="L543" s="182"/>
      <c r="M543" s="187"/>
      <c r="N543" s="188"/>
      <c r="O543" s="188"/>
      <c r="P543" s="188"/>
      <c r="Q543" s="188"/>
      <c r="R543" s="188"/>
      <c r="S543" s="188"/>
      <c r="T543" s="189"/>
      <c r="U543" s="13"/>
      <c r="V543" s="13"/>
      <c r="W543" s="13"/>
      <c r="X543" s="13"/>
      <c r="Y543" s="13"/>
      <c r="Z543" s="13"/>
      <c r="AA543" s="13"/>
      <c r="AB543" s="13"/>
      <c r="AC543" s="13"/>
      <c r="AD543" s="13"/>
      <c r="AE543" s="13"/>
      <c r="AT543" s="183" t="s">
        <v>147</v>
      </c>
      <c r="AU543" s="183" t="s">
        <v>82</v>
      </c>
      <c r="AV543" s="13" t="s">
        <v>82</v>
      </c>
      <c r="AW543" s="13" t="s">
        <v>34</v>
      </c>
      <c r="AX543" s="13" t="s">
        <v>72</v>
      </c>
      <c r="AY543" s="183" t="s">
        <v>135</v>
      </c>
    </row>
    <row r="544" s="13" customFormat="1">
      <c r="A544" s="13"/>
      <c r="B544" s="182"/>
      <c r="C544" s="13"/>
      <c r="D544" s="177" t="s">
        <v>147</v>
      </c>
      <c r="E544" s="183" t="s">
        <v>3</v>
      </c>
      <c r="F544" s="184" t="s">
        <v>810</v>
      </c>
      <c r="G544" s="13"/>
      <c r="H544" s="185">
        <v>5.5999999999999996</v>
      </c>
      <c r="I544" s="186"/>
      <c r="J544" s="13"/>
      <c r="K544" s="13"/>
      <c r="L544" s="182"/>
      <c r="M544" s="187"/>
      <c r="N544" s="188"/>
      <c r="O544" s="188"/>
      <c r="P544" s="188"/>
      <c r="Q544" s="188"/>
      <c r="R544" s="188"/>
      <c r="S544" s="188"/>
      <c r="T544" s="189"/>
      <c r="U544" s="13"/>
      <c r="V544" s="13"/>
      <c r="W544" s="13"/>
      <c r="X544" s="13"/>
      <c r="Y544" s="13"/>
      <c r="Z544" s="13"/>
      <c r="AA544" s="13"/>
      <c r="AB544" s="13"/>
      <c r="AC544" s="13"/>
      <c r="AD544" s="13"/>
      <c r="AE544" s="13"/>
      <c r="AT544" s="183" t="s">
        <v>147</v>
      </c>
      <c r="AU544" s="183" t="s">
        <v>82</v>
      </c>
      <c r="AV544" s="13" t="s">
        <v>82</v>
      </c>
      <c r="AW544" s="13" t="s">
        <v>34</v>
      </c>
      <c r="AX544" s="13" t="s">
        <v>72</v>
      </c>
      <c r="AY544" s="183" t="s">
        <v>135</v>
      </c>
    </row>
    <row r="545" s="14" customFormat="1">
      <c r="A545" s="14"/>
      <c r="B545" s="190"/>
      <c r="C545" s="14"/>
      <c r="D545" s="177" t="s">
        <v>147</v>
      </c>
      <c r="E545" s="191" t="s">
        <v>3</v>
      </c>
      <c r="F545" s="192" t="s">
        <v>191</v>
      </c>
      <c r="G545" s="14"/>
      <c r="H545" s="193">
        <v>8.1999999999999993</v>
      </c>
      <c r="I545" s="194"/>
      <c r="J545" s="14"/>
      <c r="K545" s="14"/>
      <c r="L545" s="190"/>
      <c r="M545" s="195"/>
      <c r="N545" s="196"/>
      <c r="O545" s="196"/>
      <c r="P545" s="196"/>
      <c r="Q545" s="196"/>
      <c r="R545" s="196"/>
      <c r="S545" s="196"/>
      <c r="T545" s="197"/>
      <c r="U545" s="14"/>
      <c r="V545" s="14"/>
      <c r="W545" s="14"/>
      <c r="X545" s="14"/>
      <c r="Y545" s="14"/>
      <c r="Z545" s="14"/>
      <c r="AA545" s="14"/>
      <c r="AB545" s="14"/>
      <c r="AC545" s="14"/>
      <c r="AD545" s="14"/>
      <c r="AE545" s="14"/>
      <c r="AT545" s="191" t="s">
        <v>147</v>
      </c>
      <c r="AU545" s="191" t="s">
        <v>82</v>
      </c>
      <c r="AV545" s="14" t="s">
        <v>143</v>
      </c>
      <c r="AW545" s="14" t="s">
        <v>34</v>
      </c>
      <c r="AX545" s="14" t="s">
        <v>80</v>
      </c>
      <c r="AY545" s="191" t="s">
        <v>135</v>
      </c>
    </row>
    <row r="546" s="2" customFormat="1" ht="24.15" customHeight="1">
      <c r="A546" s="37"/>
      <c r="B546" s="163"/>
      <c r="C546" s="164" t="s">
        <v>811</v>
      </c>
      <c r="D546" s="164" t="s">
        <v>138</v>
      </c>
      <c r="E546" s="165" t="s">
        <v>812</v>
      </c>
      <c r="F546" s="166" t="s">
        <v>813</v>
      </c>
      <c r="G546" s="167" t="s">
        <v>159</v>
      </c>
      <c r="H546" s="168">
        <v>8.1999999999999993</v>
      </c>
      <c r="I546" s="169"/>
      <c r="J546" s="170">
        <f>ROUND(I546*H546,2)</f>
        <v>0</v>
      </c>
      <c r="K546" s="166" t="s">
        <v>142</v>
      </c>
      <c r="L546" s="38"/>
      <c r="M546" s="171" t="s">
        <v>3</v>
      </c>
      <c r="N546" s="172" t="s">
        <v>43</v>
      </c>
      <c r="O546" s="71"/>
      <c r="P546" s="173">
        <f>O546*H546</f>
        <v>0</v>
      </c>
      <c r="Q546" s="173">
        <v>0.00017000000000000001</v>
      </c>
      <c r="R546" s="173">
        <f>Q546*H546</f>
        <v>0.0013940000000000001</v>
      </c>
      <c r="S546" s="173">
        <v>0</v>
      </c>
      <c r="T546" s="174">
        <f>S546*H546</f>
        <v>0</v>
      </c>
      <c r="U546" s="37"/>
      <c r="V546" s="37"/>
      <c r="W546" s="37"/>
      <c r="X546" s="37"/>
      <c r="Y546" s="37"/>
      <c r="Z546" s="37"/>
      <c r="AA546" s="37"/>
      <c r="AB546" s="37"/>
      <c r="AC546" s="37"/>
      <c r="AD546" s="37"/>
      <c r="AE546" s="37"/>
      <c r="AR546" s="175" t="s">
        <v>246</v>
      </c>
      <c r="AT546" s="175" t="s">
        <v>138</v>
      </c>
      <c r="AU546" s="175" t="s">
        <v>82</v>
      </c>
      <c r="AY546" s="18" t="s">
        <v>135</v>
      </c>
      <c r="BE546" s="176">
        <f>IF(N546="základní",J546,0)</f>
        <v>0</v>
      </c>
      <c r="BF546" s="176">
        <f>IF(N546="snížená",J546,0)</f>
        <v>0</v>
      </c>
      <c r="BG546" s="176">
        <f>IF(N546="zákl. přenesená",J546,0)</f>
        <v>0</v>
      </c>
      <c r="BH546" s="176">
        <f>IF(N546="sníž. přenesená",J546,0)</f>
        <v>0</v>
      </c>
      <c r="BI546" s="176">
        <f>IF(N546="nulová",J546,0)</f>
        <v>0</v>
      </c>
      <c r="BJ546" s="18" t="s">
        <v>80</v>
      </c>
      <c r="BK546" s="176">
        <f>ROUND(I546*H546,2)</f>
        <v>0</v>
      </c>
      <c r="BL546" s="18" t="s">
        <v>246</v>
      </c>
      <c r="BM546" s="175" t="s">
        <v>814</v>
      </c>
    </row>
    <row r="547" s="13" customFormat="1">
      <c r="A547" s="13"/>
      <c r="B547" s="182"/>
      <c r="C547" s="13"/>
      <c r="D547" s="177" t="s">
        <v>147</v>
      </c>
      <c r="E547" s="183" t="s">
        <v>3</v>
      </c>
      <c r="F547" s="184" t="s">
        <v>809</v>
      </c>
      <c r="G547" s="13"/>
      <c r="H547" s="185">
        <v>2.6000000000000001</v>
      </c>
      <c r="I547" s="186"/>
      <c r="J547" s="13"/>
      <c r="K547" s="13"/>
      <c r="L547" s="182"/>
      <c r="M547" s="187"/>
      <c r="N547" s="188"/>
      <c r="O547" s="188"/>
      <c r="P547" s="188"/>
      <c r="Q547" s="188"/>
      <c r="R547" s="188"/>
      <c r="S547" s="188"/>
      <c r="T547" s="189"/>
      <c r="U547" s="13"/>
      <c r="V547" s="13"/>
      <c r="W547" s="13"/>
      <c r="X547" s="13"/>
      <c r="Y547" s="13"/>
      <c r="Z547" s="13"/>
      <c r="AA547" s="13"/>
      <c r="AB547" s="13"/>
      <c r="AC547" s="13"/>
      <c r="AD547" s="13"/>
      <c r="AE547" s="13"/>
      <c r="AT547" s="183" t="s">
        <v>147</v>
      </c>
      <c r="AU547" s="183" t="s">
        <v>82</v>
      </c>
      <c r="AV547" s="13" t="s">
        <v>82</v>
      </c>
      <c r="AW547" s="13" t="s">
        <v>34</v>
      </c>
      <c r="AX547" s="13" t="s">
        <v>72</v>
      </c>
      <c r="AY547" s="183" t="s">
        <v>135</v>
      </c>
    </row>
    <row r="548" s="13" customFormat="1">
      <c r="A548" s="13"/>
      <c r="B548" s="182"/>
      <c r="C548" s="13"/>
      <c r="D548" s="177" t="s">
        <v>147</v>
      </c>
      <c r="E548" s="183" t="s">
        <v>3</v>
      </c>
      <c r="F548" s="184" t="s">
        <v>810</v>
      </c>
      <c r="G548" s="13"/>
      <c r="H548" s="185">
        <v>5.5999999999999996</v>
      </c>
      <c r="I548" s="186"/>
      <c r="J548" s="13"/>
      <c r="K548" s="13"/>
      <c r="L548" s="182"/>
      <c r="M548" s="187"/>
      <c r="N548" s="188"/>
      <c r="O548" s="188"/>
      <c r="P548" s="188"/>
      <c r="Q548" s="188"/>
      <c r="R548" s="188"/>
      <c r="S548" s="188"/>
      <c r="T548" s="189"/>
      <c r="U548" s="13"/>
      <c r="V548" s="13"/>
      <c r="W548" s="13"/>
      <c r="X548" s="13"/>
      <c r="Y548" s="13"/>
      <c r="Z548" s="13"/>
      <c r="AA548" s="13"/>
      <c r="AB548" s="13"/>
      <c r="AC548" s="13"/>
      <c r="AD548" s="13"/>
      <c r="AE548" s="13"/>
      <c r="AT548" s="183" t="s">
        <v>147</v>
      </c>
      <c r="AU548" s="183" t="s">
        <v>82</v>
      </c>
      <c r="AV548" s="13" t="s">
        <v>82</v>
      </c>
      <c r="AW548" s="13" t="s">
        <v>34</v>
      </c>
      <c r="AX548" s="13" t="s">
        <v>72</v>
      </c>
      <c r="AY548" s="183" t="s">
        <v>135</v>
      </c>
    </row>
    <row r="549" s="14" customFormat="1">
      <c r="A549" s="14"/>
      <c r="B549" s="190"/>
      <c r="C549" s="14"/>
      <c r="D549" s="177" t="s">
        <v>147</v>
      </c>
      <c r="E549" s="191" t="s">
        <v>3</v>
      </c>
      <c r="F549" s="192" t="s">
        <v>191</v>
      </c>
      <c r="G549" s="14"/>
      <c r="H549" s="193">
        <v>8.1999999999999993</v>
      </c>
      <c r="I549" s="194"/>
      <c r="J549" s="14"/>
      <c r="K549" s="14"/>
      <c r="L549" s="190"/>
      <c r="M549" s="195"/>
      <c r="N549" s="196"/>
      <c r="O549" s="196"/>
      <c r="P549" s="196"/>
      <c r="Q549" s="196"/>
      <c r="R549" s="196"/>
      <c r="S549" s="196"/>
      <c r="T549" s="197"/>
      <c r="U549" s="14"/>
      <c r="V549" s="14"/>
      <c r="W549" s="14"/>
      <c r="X549" s="14"/>
      <c r="Y549" s="14"/>
      <c r="Z549" s="14"/>
      <c r="AA549" s="14"/>
      <c r="AB549" s="14"/>
      <c r="AC549" s="14"/>
      <c r="AD549" s="14"/>
      <c r="AE549" s="14"/>
      <c r="AT549" s="191" t="s">
        <v>147</v>
      </c>
      <c r="AU549" s="191" t="s">
        <v>82</v>
      </c>
      <c r="AV549" s="14" t="s">
        <v>143</v>
      </c>
      <c r="AW549" s="14" t="s">
        <v>34</v>
      </c>
      <c r="AX549" s="14" t="s">
        <v>80</v>
      </c>
      <c r="AY549" s="191" t="s">
        <v>135</v>
      </c>
    </row>
    <row r="550" s="2" customFormat="1" ht="24.15" customHeight="1">
      <c r="A550" s="37"/>
      <c r="B550" s="163"/>
      <c r="C550" s="164" t="s">
        <v>815</v>
      </c>
      <c r="D550" s="164" t="s">
        <v>138</v>
      </c>
      <c r="E550" s="165" t="s">
        <v>816</v>
      </c>
      <c r="F550" s="166" t="s">
        <v>817</v>
      </c>
      <c r="G550" s="167" t="s">
        <v>159</v>
      </c>
      <c r="H550" s="168">
        <v>10.800000000000001</v>
      </c>
      <c r="I550" s="169"/>
      <c r="J550" s="170">
        <f>ROUND(I550*H550,2)</f>
        <v>0</v>
      </c>
      <c r="K550" s="166" t="s">
        <v>142</v>
      </c>
      <c r="L550" s="38"/>
      <c r="M550" s="171" t="s">
        <v>3</v>
      </c>
      <c r="N550" s="172" t="s">
        <v>43</v>
      </c>
      <c r="O550" s="71"/>
      <c r="P550" s="173">
        <f>O550*H550</f>
        <v>0</v>
      </c>
      <c r="Q550" s="173">
        <v>0.00012</v>
      </c>
      <c r="R550" s="173">
        <f>Q550*H550</f>
        <v>0.0012960000000000001</v>
      </c>
      <c r="S550" s="173">
        <v>0</v>
      </c>
      <c r="T550" s="174">
        <f>S550*H550</f>
        <v>0</v>
      </c>
      <c r="U550" s="37"/>
      <c r="V550" s="37"/>
      <c r="W550" s="37"/>
      <c r="X550" s="37"/>
      <c r="Y550" s="37"/>
      <c r="Z550" s="37"/>
      <c r="AA550" s="37"/>
      <c r="AB550" s="37"/>
      <c r="AC550" s="37"/>
      <c r="AD550" s="37"/>
      <c r="AE550" s="37"/>
      <c r="AR550" s="175" t="s">
        <v>246</v>
      </c>
      <c r="AT550" s="175" t="s">
        <v>138</v>
      </c>
      <c r="AU550" s="175" t="s">
        <v>82</v>
      </c>
      <c r="AY550" s="18" t="s">
        <v>135</v>
      </c>
      <c r="BE550" s="176">
        <f>IF(N550="základní",J550,0)</f>
        <v>0</v>
      </c>
      <c r="BF550" s="176">
        <f>IF(N550="snížená",J550,0)</f>
        <v>0</v>
      </c>
      <c r="BG550" s="176">
        <f>IF(N550="zákl. přenesená",J550,0)</f>
        <v>0</v>
      </c>
      <c r="BH550" s="176">
        <f>IF(N550="sníž. přenesená",J550,0)</f>
        <v>0</v>
      </c>
      <c r="BI550" s="176">
        <f>IF(N550="nulová",J550,0)</f>
        <v>0</v>
      </c>
      <c r="BJ550" s="18" t="s">
        <v>80</v>
      </c>
      <c r="BK550" s="176">
        <f>ROUND(I550*H550,2)</f>
        <v>0</v>
      </c>
      <c r="BL550" s="18" t="s">
        <v>246</v>
      </c>
      <c r="BM550" s="175" t="s">
        <v>818</v>
      </c>
    </row>
    <row r="551" s="13" customFormat="1">
      <c r="A551" s="13"/>
      <c r="B551" s="182"/>
      <c r="C551" s="13"/>
      <c r="D551" s="177" t="s">
        <v>147</v>
      </c>
      <c r="E551" s="183" t="s">
        <v>3</v>
      </c>
      <c r="F551" s="184" t="s">
        <v>819</v>
      </c>
      <c r="G551" s="13"/>
      <c r="H551" s="185">
        <v>5.2000000000000002</v>
      </c>
      <c r="I551" s="186"/>
      <c r="J551" s="13"/>
      <c r="K551" s="13"/>
      <c r="L551" s="182"/>
      <c r="M551" s="187"/>
      <c r="N551" s="188"/>
      <c r="O551" s="188"/>
      <c r="P551" s="188"/>
      <c r="Q551" s="188"/>
      <c r="R551" s="188"/>
      <c r="S551" s="188"/>
      <c r="T551" s="189"/>
      <c r="U551" s="13"/>
      <c r="V551" s="13"/>
      <c r="W551" s="13"/>
      <c r="X551" s="13"/>
      <c r="Y551" s="13"/>
      <c r="Z551" s="13"/>
      <c r="AA551" s="13"/>
      <c r="AB551" s="13"/>
      <c r="AC551" s="13"/>
      <c r="AD551" s="13"/>
      <c r="AE551" s="13"/>
      <c r="AT551" s="183" t="s">
        <v>147</v>
      </c>
      <c r="AU551" s="183" t="s">
        <v>82</v>
      </c>
      <c r="AV551" s="13" t="s">
        <v>82</v>
      </c>
      <c r="AW551" s="13" t="s">
        <v>34</v>
      </c>
      <c r="AX551" s="13" t="s">
        <v>72</v>
      </c>
      <c r="AY551" s="183" t="s">
        <v>135</v>
      </c>
    </row>
    <row r="552" s="13" customFormat="1">
      <c r="A552" s="13"/>
      <c r="B552" s="182"/>
      <c r="C552" s="13"/>
      <c r="D552" s="177" t="s">
        <v>147</v>
      </c>
      <c r="E552" s="183" t="s">
        <v>3</v>
      </c>
      <c r="F552" s="184" t="s">
        <v>810</v>
      </c>
      <c r="G552" s="13"/>
      <c r="H552" s="185">
        <v>5.5999999999999996</v>
      </c>
      <c r="I552" s="186"/>
      <c r="J552" s="13"/>
      <c r="K552" s="13"/>
      <c r="L552" s="182"/>
      <c r="M552" s="187"/>
      <c r="N552" s="188"/>
      <c r="O552" s="188"/>
      <c r="P552" s="188"/>
      <c r="Q552" s="188"/>
      <c r="R552" s="188"/>
      <c r="S552" s="188"/>
      <c r="T552" s="189"/>
      <c r="U552" s="13"/>
      <c r="V552" s="13"/>
      <c r="W552" s="13"/>
      <c r="X552" s="13"/>
      <c r="Y552" s="13"/>
      <c r="Z552" s="13"/>
      <c r="AA552" s="13"/>
      <c r="AB552" s="13"/>
      <c r="AC552" s="13"/>
      <c r="AD552" s="13"/>
      <c r="AE552" s="13"/>
      <c r="AT552" s="183" t="s">
        <v>147</v>
      </c>
      <c r="AU552" s="183" t="s">
        <v>82</v>
      </c>
      <c r="AV552" s="13" t="s">
        <v>82</v>
      </c>
      <c r="AW552" s="13" t="s">
        <v>34</v>
      </c>
      <c r="AX552" s="13" t="s">
        <v>72</v>
      </c>
      <c r="AY552" s="183" t="s">
        <v>135</v>
      </c>
    </row>
    <row r="553" s="14" customFormat="1">
      <c r="A553" s="14"/>
      <c r="B553" s="190"/>
      <c r="C553" s="14"/>
      <c r="D553" s="177" t="s">
        <v>147</v>
      </c>
      <c r="E553" s="191" t="s">
        <v>3</v>
      </c>
      <c r="F553" s="192" t="s">
        <v>191</v>
      </c>
      <c r="G553" s="14"/>
      <c r="H553" s="193">
        <v>10.800000000000001</v>
      </c>
      <c r="I553" s="194"/>
      <c r="J553" s="14"/>
      <c r="K553" s="14"/>
      <c r="L553" s="190"/>
      <c r="M553" s="195"/>
      <c r="N553" s="196"/>
      <c r="O553" s="196"/>
      <c r="P553" s="196"/>
      <c r="Q553" s="196"/>
      <c r="R553" s="196"/>
      <c r="S553" s="196"/>
      <c r="T553" s="197"/>
      <c r="U553" s="14"/>
      <c r="V553" s="14"/>
      <c r="W553" s="14"/>
      <c r="X553" s="14"/>
      <c r="Y553" s="14"/>
      <c r="Z553" s="14"/>
      <c r="AA553" s="14"/>
      <c r="AB553" s="14"/>
      <c r="AC553" s="14"/>
      <c r="AD553" s="14"/>
      <c r="AE553" s="14"/>
      <c r="AT553" s="191" t="s">
        <v>147</v>
      </c>
      <c r="AU553" s="191" t="s">
        <v>82</v>
      </c>
      <c r="AV553" s="14" t="s">
        <v>143</v>
      </c>
      <c r="AW553" s="14" t="s">
        <v>34</v>
      </c>
      <c r="AX553" s="14" t="s">
        <v>80</v>
      </c>
      <c r="AY553" s="191" t="s">
        <v>135</v>
      </c>
    </row>
    <row r="554" s="2" customFormat="1" ht="24.15" customHeight="1">
      <c r="A554" s="37"/>
      <c r="B554" s="163"/>
      <c r="C554" s="164" t="s">
        <v>820</v>
      </c>
      <c r="D554" s="164" t="s">
        <v>138</v>
      </c>
      <c r="E554" s="165" t="s">
        <v>821</v>
      </c>
      <c r="F554" s="166" t="s">
        <v>822</v>
      </c>
      <c r="G554" s="167" t="s">
        <v>159</v>
      </c>
      <c r="H554" s="168">
        <v>10.800000000000001</v>
      </c>
      <c r="I554" s="169"/>
      <c r="J554" s="170">
        <f>ROUND(I554*H554,2)</f>
        <v>0</v>
      </c>
      <c r="K554" s="166" t="s">
        <v>142</v>
      </c>
      <c r="L554" s="38"/>
      <c r="M554" s="171" t="s">
        <v>3</v>
      </c>
      <c r="N554" s="172" t="s">
        <v>43</v>
      </c>
      <c r="O554" s="71"/>
      <c r="P554" s="173">
        <f>O554*H554</f>
        <v>0</v>
      </c>
      <c r="Q554" s="173">
        <v>0.00012</v>
      </c>
      <c r="R554" s="173">
        <f>Q554*H554</f>
        <v>0.0012960000000000001</v>
      </c>
      <c r="S554" s="173">
        <v>0</v>
      </c>
      <c r="T554" s="174">
        <f>S554*H554</f>
        <v>0</v>
      </c>
      <c r="U554" s="37"/>
      <c r="V554" s="37"/>
      <c r="W554" s="37"/>
      <c r="X554" s="37"/>
      <c r="Y554" s="37"/>
      <c r="Z554" s="37"/>
      <c r="AA554" s="37"/>
      <c r="AB554" s="37"/>
      <c r="AC554" s="37"/>
      <c r="AD554" s="37"/>
      <c r="AE554" s="37"/>
      <c r="AR554" s="175" t="s">
        <v>246</v>
      </c>
      <c r="AT554" s="175" t="s">
        <v>138</v>
      </c>
      <c r="AU554" s="175" t="s">
        <v>82</v>
      </c>
      <c r="AY554" s="18" t="s">
        <v>135</v>
      </c>
      <c r="BE554" s="176">
        <f>IF(N554="základní",J554,0)</f>
        <v>0</v>
      </c>
      <c r="BF554" s="176">
        <f>IF(N554="snížená",J554,0)</f>
        <v>0</v>
      </c>
      <c r="BG554" s="176">
        <f>IF(N554="zákl. přenesená",J554,0)</f>
        <v>0</v>
      </c>
      <c r="BH554" s="176">
        <f>IF(N554="sníž. přenesená",J554,0)</f>
        <v>0</v>
      </c>
      <c r="BI554" s="176">
        <f>IF(N554="nulová",J554,0)</f>
        <v>0</v>
      </c>
      <c r="BJ554" s="18" t="s">
        <v>80</v>
      </c>
      <c r="BK554" s="176">
        <f>ROUND(I554*H554,2)</f>
        <v>0</v>
      </c>
      <c r="BL554" s="18" t="s">
        <v>246</v>
      </c>
      <c r="BM554" s="175" t="s">
        <v>823</v>
      </c>
    </row>
    <row r="555" s="13" customFormat="1">
      <c r="A555" s="13"/>
      <c r="B555" s="182"/>
      <c r="C555" s="13"/>
      <c r="D555" s="177" t="s">
        <v>147</v>
      </c>
      <c r="E555" s="183" t="s">
        <v>3</v>
      </c>
      <c r="F555" s="184" t="s">
        <v>819</v>
      </c>
      <c r="G555" s="13"/>
      <c r="H555" s="185">
        <v>5.2000000000000002</v>
      </c>
      <c r="I555" s="186"/>
      <c r="J555" s="13"/>
      <c r="K555" s="13"/>
      <c r="L555" s="182"/>
      <c r="M555" s="187"/>
      <c r="N555" s="188"/>
      <c r="O555" s="188"/>
      <c r="P555" s="188"/>
      <c r="Q555" s="188"/>
      <c r="R555" s="188"/>
      <c r="S555" s="188"/>
      <c r="T555" s="189"/>
      <c r="U555" s="13"/>
      <c r="V555" s="13"/>
      <c r="W555" s="13"/>
      <c r="X555" s="13"/>
      <c r="Y555" s="13"/>
      <c r="Z555" s="13"/>
      <c r="AA555" s="13"/>
      <c r="AB555" s="13"/>
      <c r="AC555" s="13"/>
      <c r="AD555" s="13"/>
      <c r="AE555" s="13"/>
      <c r="AT555" s="183" t="s">
        <v>147</v>
      </c>
      <c r="AU555" s="183" t="s">
        <v>82</v>
      </c>
      <c r="AV555" s="13" t="s">
        <v>82</v>
      </c>
      <c r="AW555" s="13" t="s">
        <v>34</v>
      </c>
      <c r="AX555" s="13" t="s">
        <v>72</v>
      </c>
      <c r="AY555" s="183" t="s">
        <v>135</v>
      </c>
    </row>
    <row r="556" s="13" customFormat="1">
      <c r="A556" s="13"/>
      <c r="B556" s="182"/>
      <c r="C556" s="13"/>
      <c r="D556" s="177" t="s">
        <v>147</v>
      </c>
      <c r="E556" s="183" t="s">
        <v>3</v>
      </c>
      <c r="F556" s="184" t="s">
        <v>810</v>
      </c>
      <c r="G556" s="13"/>
      <c r="H556" s="185">
        <v>5.5999999999999996</v>
      </c>
      <c r="I556" s="186"/>
      <c r="J556" s="13"/>
      <c r="K556" s="13"/>
      <c r="L556" s="182"/>
      <c r="M556" s="187"/>
      <c r="N556" s="188"/>
      <c r="O556" s="188"/>
      <c r="P556" s="188"/>
      <c r="Q556" s="188"/>
      <c r="R556" s="188"/>
      <c r="S556" s="188"/>
      <c r="T556" s="189"/>
      <c r="U556" s="13"/>
      <c r="V556" s="13"/>
      <c r="W556" s="13"/>
      <c r="X556" s="13"/>
      <c r="Y556" s="13"/>
      <c r="Z556" s="13"/>
      <c r="AA556" s="13"/>
      <c r="AB556" s="13"/>
      <c r="AC556" s="13"/>
      <c r="AD556" s="13"/>
      <c r="AE556" s="13"/>
      <c r="AT556" s="183" t="s">
        <v>147</v>
      </c>
      <c r="AU556" s="183" t="s">
        <v>82</v>
      </c>
      <c r="AV556" s="13" t="s">
        <v>82</v>
      </c>
      <c r="AW556" s="13" t="s">
        <v>34</v>
      </c>
      <c r="AX556" s="13" t="s">
        <v>72</v>
      </c>
      <c r="AY556" s="183" t="s">
        <v>135</v>
      </c>
    </row>
    <row r="557" s="14" customFormat="1">
      <c r="A557" s="14"/>
      <c r="B557" s="190"/>
      <c r="C557" s="14"/>
      <c r="D557" s="177" t="s">
        <v>147</v>
      </c>
      <c r="E557" s="191" t="s">
        <v>3</v>
      </c>
      <c r="F557" s="192" t="s">
        <v>191</v>
      </c>
      <c r="G557" s="14"/>
      <c r="H557" s="193">
        <v>10.800000000000001</v>
      </c>
      <c r="I557" s="194"/>
      <c r="J557" s="14"/>
      <c r="K557" s="14"/>
      <c r="L557" s="190"/>
      <c r="M557" s="195"/>
      <c r="N557" s="196"/>
      <c r="O557" s="196"/>
      <c r="P557" s="196"/>
      <c r="Q557" s="196"/>
      <c r="R557" s="196"/>
      <c r="S557" s="196"/>
      <c r="T557" s="197"/>
      <c r="U557" s="14"/>
      <c r="V557" s="14"/>
      <c r="W557" s="14"/>
      <c r="X557" s="14"/>
      <c r="Y557" s="14"/>
      <c r="Z557" s="14"/>
      <c r="AA557" s="14"/>
      <c r="AB557" s="14"/>
      <c r="AC557" s="14"/>
      <c r="AD557" s="14"/>
      <c r="AE557" s="14"/>
      <c r="AT557" s="191" t="s">
        <v>147</v>
      </c>
      <c r="AU557" s="191" t="s">
        <v>82</v>
      </c>
      <c r="AV557" s="14" t="s">
        <v>143</v>
      </c>
      <c r="AW557" s="14" t="s">
        <v>34</v>
      </c>
      <c r="AX557" s="14" t="s">
        <v>80</v>
      </c>
      <c r="AY557" s="191" t="s">
        <v>135</v>
      </c>
    </row>
    <row r="558" s="12" customFormat="1" ht="22.8" customHeight="1">
      <c r="A558" s="12"/>
      <c r="B558" s="150"/>
      <c r="C558" s="12"/>
      <c r="D558" s="151" t="s">
        <v>71</v>
      </c>
      <c r="E558" s="161" t="s">
        <v>824</v>
      </c>
      <c r="F558" s="161" t="s">
        <v>825</v>
      </c>
      <c r="G558" s="12"/>
      <c r="H558" s="12"/>
      <c r="I558" s="153"/>
      <c r="J558" s="162">
        <f>BK558</f>
        <v>0</v>
      </c>
      <c r="K558" s="12"/>
      <c r="L558" s="150"/>
      <c r="M558" s="155"/>
      <c r="N558" s="156"/>
      <c r="O558" s="156"/>
      <c r="P558" s="157">
        <f>SUM(P559:P572)</f>
        <v>0</v>
      </c>
      <c r="Q558" s="156"/>
      <c r="R558" s="157">
        <f>SUM(R559:R572)</f>
        <v>0.31704319999999997</v>
      </c>
      <c r="S558" s="156"/>
      <c r="T558" s="158">
        <f>SUM(T559:T572)</f>
        <v>0.042327399999999994</v>
      </c>
      <c r="U558" s="12"/>
      <c r="V558" s="12"/>
      <c r="W558" s="12"/>
      <c r="X558" s="12"/>
      <c r="Y558" s="12"/>
      <c r="Z558" s="12"/>
      <c r="AA558" s="12"/>
      <c r="AB558" s="12"/>
      <c r="AC558" s="12"/>
      <c r="AD558" s="12"/>
      <c r="AE558" s="12"/>
      <c r="AR558" s="151" t="s">
        <v>82</v>
      </c>
      <c r="AT558" s="159" t="s">
        <v>71</v>
      </c>
      <c r="AU558" s="159" t="s">
        <v>80</v>
      </c>
      <c r="AY558" s="151" t="s">
        <v>135</v>
      </c>
      <c r="BK558" s="160">
        <f>SUM(BK559:BK572)</f>
        <v>0</v>
      </c>
    </row>
    <row r="559" s="2" customFormat="1" ht="14.4" customHeight="1">
      <c r="A559" s="37"/>
      <c r="B559" s="163"/>
      <c r="C559" s="164" t="s">
        <v>826</v>
      </c>
      <c r="D559" s="164" t="s">
        <v>138</v>
      </c>
      <c r="E559" s="165" t="s">
        <v>827</v>
      </c>
      <c r="F559" s="166" t="s">
        <v>828</v>
      </c>
      <c r="G559" s="167" t="s">
        <v>159</v>
      </c>
      <c r="H559" s="168">
        <v>136.53999999999999</v>
      </c>
      <c r="I559" s="169"/>
      <c r="J559" s="170">
        <f>ROUND(I559*H559,2)</f>
        <v>0</v>
      </c>
      <c r="K559" s="166" t="s">
        <v>142</v>
      </c>
      <c r="L559" s="38"/>
      <c r="M559" s="171" t="s">
        <v>3</v>
      </c>
      <c r="N559" s="172" t="s">
        <v>43</v>
      </c>
      <c r="O559" s="71"/>
      <c r="P559" s="173">
        <f>O559*H559</f>
        <v>0</v>
      </c>
      <c r="Q559" s="173">
        <v>0.001</v>
      </c>
      <c r="R559" s="173">
        <f>Q559*H559</f>
        <v>0.13654</v>
      </c>
      <c r="S559" s="173">
        <v>0.00031</v>
      </c>
      <c r="T559" s="174">
        <f>S559*H559</f>
        <v>0.042327399999999994</v>
      </c>
      <c r="U559" s="37"/>
      <c r="V559" s="37"/>
      <c r="W559" s="37"/>
      <c r="X559" s="37"/>
      <c r="Y559" s="37"/>
      <c r="Z559" s="37"/>
      <c r="AA559" s="37"/>
      <c r="AB559" s="37"/>
      <c r="AC559" s="37"/>
      <c r="AD559" s="37"/>
      <c r="AE559" s="37"/>
      <c r="AR559" s="175" t="s">
        <v>246</v>
      </c>
      <c r="AT559" s="175" t="s">
        <v>138</v>
      </c>
      <c r="AU559" s="175" t="s">
        <v>82</v>
      </c>
      <c r="AY559" s="18" t="s">
        <v>135</v>
      </c>
      <c r="BE559" s="176">
        <f>IF(N559="základní",J559,0)</f>
        <v>0</v>
      </c>
      <c r="BF559" s="176">
        <f>IF(N559="snížená",J559,0)</f>
        <v>0</v>
      </c>
      <c r="BG559" s="176">
        <f>IF(N559="zákl. přenesená",J559,0)</f>
        <v>0</v>
      </c>
      <c r="BH559" s="176">
        <f>IF(N559="sníž. přenesená",J559,0)</f>
        <v>0</v>
      </c>
      <c r="BI559" s="176">
        <f>IF(N559="nulová",J559,0)</f>
        <v>0</v>
      </c>
      <c r="BJ559" s="18" t="s">
        <v>80</v>
      </c>
      <c r="BK559" s="176">
        <f>ROUND(I559*H559,2)</f>
        <v>0</v>
      </c>
      <c r="BL559" s="18" t="s">
        <v>246</v>
      </c>
      <c r="BM559" s="175" t="s">
        <v>829</v>
      </c>
    </row>
    <row r="560" s="2" customFormat="1">
      <c r="A560" s="37"/>
      <c r="B560" s="38"/>
      <c r="C560" s="37"/>
      <c r="D560" s="177" t="s">
        <v>145</v>
      </c>
      <c r="E560" s="37"/>
      <c r="F560" s="178" t="s">
        <v>830</v>
      </c>
      <c r="G560" s="37"/>
      <c r="H560" s="37"/>
      <c r="I560" s="179"/>
      <c r="J560" s="37"/>
      <c r="K560" s="37"/>
      <c r="L560" s="38"/>
      <c r="M560" s="180"/>
      <c r="N560" s="181"/>
      <c r="O560" s="71"/>
      <c r="P560" s="71"/>
      <c r="Q560" s="71"/>
      <c r="R560" s="71"/>
      <c r="S560" s="71"/>
      <c r="T560" s="72"/>
      <c r="U560" s="37"/>
      <c r="V560" s="37"/>
      <c r="W560" s="37"/>
      <c r="X560" s="37"/>
      <c r="Y560" s="37"/>
      <c r="Z560" s="37"/>
      <c r="AA560" s="37"/>
      <c r="AB560" s="37"/>
      <c r="AC560" s="37"/>
      <c r="AD560" s="37"/>
      <c r="AE560" s="37"/>
      <c r="AT560" s="18" t="s">
        <v>145</v>
      </c>
      <c r="AU560" s="18" t="s">
        <v>82</v>
      </c>
    </row>
    <row r="561" s="13" customFormat="1">
      <c r="A561" s="13"/>
      <c r="B561" s="182"/>
      <c r="C561" s="13"/>
      <c r="D561" s="177" t="s">
        <v>147</v>
      </c>
      <c r="E561" s="183" t="s">
        <v>3</v>
      </c>
      <c r="F561" s="184" t="s">
        <v>831</v>
      </c>
      <c r="G561" s="13"/>
      <c r="H561" s="185">
        <v>25.379999999999999</v>
      </c>
      <c r="I561" s="186"/>
      <c r="J561" s="13"/>
      <c r="K561" s="13"/>
      <c r="L561" s="182"/>
      <c r="M561" s="187"/>
      <c r="N561" s="188"/>
      <c r="O561" s="188"/>
      <c r="P561" s="188"/>
      <c r="Q561" s="188"/>
      <c r="R561" s="188"/>
      <c r="S561" s="188"/>
      <c r="T561" s="189"/>
      <c r="U561" s="13"/>
      <c r="V561" s="13"/>
      <c r="W561" s="13"/>
      <c r="X561" s="13"/>
      <c r="Y561" s="13"/>
      <c r="Z561" s="13"/>
      <c r="AA561" s="13"/>
      <c r="AB561" s="13"/>
      <c r="AC561" s="13"/>
      <c r="AD561" s="13"/>
      <c r="AE561" s="13"/>
      <c r="AT561" s="183" t="s">
        <v>147</v>
      </c>
      <c r="AU561" s="183" t="s">
        <v>82</v>
      </c>
      <c r="AV561" s="13" t="s">
        <v>82</v>
      </c>
      <c r="AW561" s="13" t="s">
        <v>34</v>
      </c>
      <c r="AX561" s="13" t="s">
        <v>72</v>
      </c>
      <c r="AY561" s="183" t="s">
        <v>135</v>
      </c>
    </row>
    <row r="562" s="13" customFormat="1">
      <c r="A562" s="13"/>
      <c r="B562" s="182"/>
      <c r="C562" s="13"/>
      <c r="D562" s="177" t="s">
        <v>147</v>
      </c>
      <c r="E562" s="183" t="s">
        <v>3</v>
      </c>
      <c r="F562" s="184" t="s">
        <v>832</v>
      </c>
      <c r="G562" s="13"/>
      <c r="H562" s="185">
        <v>111.16</v>
      </c>
      <c r="I562" s="186"/>
      <c r="J562" s="13"/>
      <c r="K562" s="13"/>
      <c r="L562" s="182"/>
      <c r="M562" s="187"/>
      <c r="N562" s="188"/>
      <c r="O562" s="188"/>
      <c r="P562" s="188"/>
      <c r="Q562" s="188"/>
      <c r="R562" s="188"/>
      <c r="S562" s="188"/>
      <c r="T562" s="189"/>
      <c r="U562" s="13"/>
      <c r="V562" s="13"/>
      <c r="W562" s="13"/>
      <c r="X562" s="13"/>
      <c r="Y562" s="13"/>
      <c r="Z562" s="13"/>
      <c r="AA562" s="13"/>
      <c r="AB562" s="13"/>
      <c r="AC562" s="13"/>
      <c r="AD562" s="13"/>
      <c r="AE562" s="13"/>
      <c r="AT562" s="183" t="s">
        <v>147</v>
      </c>
      <c r="AU562" s="183" t="s">
        <v>82</v>
      </c>
      <c r="AV562" s="13" t="s">
        <v>82</v>
      </c>
      <c r="AW562" s="13" t="s">
        <v>34</v>
      </c>
      <c r="AX562" s="13" t="s">
        <v>72</v>
      </c>
      <c r="AY562" s="183" t="s">
        <v>135</v>
      </c>
    </row>
    <row r="563" s="14" customFormat="1">
      <c r="A563" s="14"/>
      <c r="B563" s="190"/>
      <c r="C563" s="14"/>
      <c r="D563" s="177" t="s">
        <v>147</v>
      </c>
      <c r="E563" s="191" t="s">
        <v>3</v>
      </c>
      <c r="F563" s="192" t="s">
        <v>191</v>
      </c>
      <c r="G563" s="14"/>
      <c r="H563" s="193">
        <v>136.53999999999999</v>
      </c>
      <c r="I563" s="194"/>
      <c r="J563" s="14"/>
      <c r="K563" s="14"/>
      <c r="L563" s="190"/>
      <c r="M563" s="195"/>
      <c r="N563" s="196"/>
      <c r="O563" s="196"/>
      <c r="P563" s="196"/>
      <c r="Q563" s="196"/>
      <c r="R563" s="196"/>
      <c r="S563" s="196"/>
      <c r="T563" s="197"/>
      <c r="U563" s="14"/>
      <c r="V563" s="14"/>
      <c r="W563" s="14"/>
      <c r="X563" s="14"/>
      <c r="Y563" s="14"/>
      <c r="Z563" s="14"/>
      <c r="AA563" s="14"/>
      <c r="AB563" s="14"/>
      <c r="AC563" s="14"/>
      <c r="AD563" s="14"/>
      <c r="AE563" s="14"/>
      <c r="AT563" s="191" t="s">
        <v>147</v>
      </c>
      <c r="AU563" s="191" t="s">
        <v>82</v>
      </c>
      <c r="AV563" s="14" t="s">
        <v>143</v>
      </c>
      <c r="AW563" s="14" t="s">
        <v>34</v>
      </c>
      <c r="AX563" s="14" t="s">
        <v>80</v>
      </c>
      <c r="AY563" s="191" t="s">
        <v>135</v>
      </c>
    </row>
    <row r="564" s="2" customFormat="1" ht="24.15" customHeight="1">
      <c r="A564" s="37"/>
      <c r="B564" s="163"/>
      <c r="C564" s="164" t="s">
        <v>833</v>
      </c>
      <c r="D564" s="164" t="s">
        <v>138</v>
      </c>
      <c r="E564" s="165" t="s">
        <v>834</v>
      </c>
      <c r="F564" s="166" t="s">
        <v>835</v>
      </c>
      <c r="G564" s="167" t="s">
        <v>159</v>
      </c>
      <c r="H564" s="168">
        <v>142.108</v>
      </c>
      <c r="I564" s="169"/>
      <c r="J564" s="170">
        <f>ROUND(I564*H564,2)</f>
        <v>0</v>
      </c>
      <c r="K564" s="166" t="s">
        <v>142</v>
      </c>
      <c r="L564" s="38"/>
      <c r="M564" s="171" t="s">
        <v>3</v>
      </c>
      <c r="N564" s="172" t="s">
        <v>43</v>
      </c>
      <c r="O564" s="71"/>
      <c r="P564" s="173">
        <f>O564*H564</f>
        <v>0</v>
      </c>
      <c r="Q564" s="173">
        <v>0.00021000000000000001</v>
      </c>
      <c r="R564" s="173">
        <f>Q564*H564</f>
        <v>0.029842680000000003</v>
      </c>
      <c r="S564" s="173">
        <v>0</v>
      </c>
      <c r="T564" s="174">
        <f>S564*H564</f>
        <v>0</v>
      </c>
      <c r="U564" s="37"/>
      <c r="V564" s="37"/>
      <c r="W564" s="37"/>
      <c r="X564" s="37"/>
      <c r="Y564" s="37"/>
      <c r="Z564" s="37"/>
      <c r="AA564" s="37"/>
      <c r="AB564" s="37"/>
      <c r="AC564" s="37"/>
      <c r="AD564" s="37"/>
      <c r="AE564" s="37"/>
      <c r="AR564" s="175" t="s">
        <v>246</v>
      </c>
      <c r="AT564" s="175" t="s">
        <v>138</v>
      </c>
      <c r="AU564" s="175" t="s">
        <v>82</v>
      </c>
      <c r="AY564" s="18" t="s">
        <v>135</v>
      </c>
      <c r="BE564" s="176">
        <f>IF(N564="základní",J564,0)</f>
        <v>0</v>
      </c>
      <c r="BF564" s="176">
        <f>IF(N564="snížená",J564,0)</f>
        <v>0</v>
      </c>
      <c r="BG564" s="176">
        <f>IF(N564="zákl. přenesená",J564,0)</f>
        <v>0</v>
      </c>
      <c r="BH564" s="176">
        <f>IF(N564="sníž. přenesená",J564,0)</f>
        <v>0</v>
      </c>
      <c r="BI564" s="176">
        <f>IF(N564="nulová",J564,0)</f>
        <v>0</v>
      </c>
      <c r="BJ564" s="18" t="s">
        <v>80</v>
      </c>
      <c r="BK564" s="176">
        <f>ROUND(I564*H564,2)</f>
        <v>0</v>
      </c>
      <c r="BL564" s="18" t="s">
        <v>246</v>
      </c>
      <c r="BM564" s="175" t="s">
        <v>836</v>
      </c>
    </row>
    <row r="565" s="13" customFormat="1">
      <c r="A565" s="13"/>
      <c r="B565" s="182"/>
      <c r="C565" s="13"/>
      <c r="D565" s="177" t="s">
        <v>147</v>
      </c>
      <c r="E565" s="183" t="s">
        <v>3</v>
      </c>
      <c r="F565" s="184" t="s">
        <v>837</v>
      </c>
      <c r="G565" s="13"/>
      <c r="H565" s="185">
        <v>142.108</v>
      </c>
      <c r="I565" s="186"/>
      <c r="J565" s="13"/>
      <c r="K565" s="13"/>
      <c r="L565" s="182"/>
      <c r="M565" s="187"/>
      <c r="N565" s="188"/>
      <c r="O565" s="188"/>
      <c r="P565" s="188"/>
      <c r="Q565" s="188"/>
      <c r="R565" s="188"/>
      <c r="S565" s="188"/>
      <c r="T565" s="189"/>
      <c r="U565" s="13"/>
      <c r="V565" s="13"/>
      <c r="W565" s="13"/>
      <c r="X565" s="13"/>
      <c r="Y565" s="13"/>
      <c r="Z565" s="13"/>
      <c r="AA565" s="13"/>
      <c r="AB565" s="13"/>
      <c r="AC565" s="13"/>
      <c r="AD565" s="13"/>
      <c r="AE565" s="13"/>
      <c r="AT565" s="183" t="s">
        <v>147</v>
      </c>
      <c r="AU565" s="183" t="s">
        <v>82</v>
      </c>
      <c r="AV565" s="13" t="s">
        <v>82</v>
      </c>
      <c r="AW565" s="13" t="s">
        <v>34</v>
      </c>
      <c r="AX565" s="13" t="s">
        <v>80</v>
      </c>
      <c r="AY565" s="183" t="s">
        <v>135</v>
      </c>
    </row>
    <row r="566" s="2" customFormat="1" ht="24.15" customHeight="1">
      <c r="A566" s="37"/>
      <c r="B566" s="163"/>
      <c r="C566" s="164" t="s">
        <v>838</v>
      </c>
      <c r="D566" s="164" t="s">
        <v>138</v>
      </c>
      <c r="E566" s="165" t="s">
        <v>839</v>
      </c>
      <c r="F566" s="166" t="s">
        <v>840</v>
      </c>
      <c r="G566" s="167" t="s">
        <v>159</v>
      </c>
      <c r="H566" s="168">
        <v>278.64800000000002</v>
      </c>
      <c r="I566" s="169"/>
      <c r="J566" s="170">
        <f>ROUND(I566*H566,2)</f>
        <v>0</v>
      </c>
      <c r="K566" s="166" t="s">
        <v>142</v>
      </c>
      <c r="L566" s="38"/>
      <c r="M566" s="171" t="s">
        <v>3</v>
      </c>
      <c r="N566" s="172" t="s">
        <v>43</v>
      </c>
      <c r="O566" s="71"/>
      <c r="P566" s="173">
        <f>O566*H566</f>
        <v>0</v>
      </c>
      <c r="Q566" s="173">
        <v>0.00020000000000000001</v>
      </c>
      <c r="R566" s="173">
        <f>Q566*H566</f>
        <v>0.055729600000000004</v>
      </c>
      <c r="S566" s="173">
        <v>0</v>
      </c>
      <c r="T566" s="174">
        <f>S566*H566</f>
        <v>0</v>
      </c>
      <c r="U566" s="37"/>
      <c r="V566" s="37"/>
      <c r="W566" s="37"/>
      <c r="X566" s="37"/>
      <c r="Y566" s="37"/>
      <c r="Z566" s="37"/>
      <c r="AA566" s="37"/>
      <c r="AB566" s="37"/>
      <c r="AC566" s="37"/>
      <c r="AD566" s="37"/>
      <c r="AE566" s="37"/>
      <c r="AR566" s="175" t="s">
        <v>246</v>
      </c>
      <c r="AT566" s="175" t="s">
        <v>138</v>
      </c>
      <c r="AU566" s="175" t="s">
        <v>82</v>
      </c>
      <c r="AY566" s="18" t="s">
        <v>135</v>
      </c>
      <c r="BE566" s="176">
        <f>IF(N566="základní",J566,0)</f>
        <v>0</v>
      </c>
      <c r="BF566" s="176">
        <f>IF(N566="snížená",J566,0)</f>
        <v>0</v>
      </c>
      <c r="BG566" s="176">
        <f>IF(N566="zákl. přenesená",J566,0)</f>
        <v>0</v>
      </c>
      <c r="BH566" s="176">
        <f>IF(N566="sníž. přenesená",J566,0)</f>
        <v>0</v>
      </c>
      <c r="BI566" s="176">
        <f>IF(N566="nulová",J566,0)</f>
        <v>0</v>
      </c>
      <c r="BJ566" s="18" t="s">
        <v>80</v>
      </c>
      <c r="BK566" s="176">
        <f>ROUND(I566*H566,2)</f>
        <v>0</v>
      </c>
      <c r="BL566" s="18" t="s">
        <v>246</v>
      </c>
      <c r="BM566" s="175" t="s">
        <v>841</v>
      </c>
    </row>
    <row r="567" s="13" customFormat="1">
      <c r="A567" s="13"/>
      <c r="B567" s="182"/>
      <c r="C567" s="13"/>
      <c r="D567" s="177" t="s">
        <v>147</v>
      </c>
      <c r="E567" s="183" t="s">
        <v>3</v>
      </c>
      <c r="F567" s="184" t="s">
        <v>842</v>
      </c>
      <c r="G567" s="13"/>
      <c r="H567" s="185">
        <v>278.64800000000002</v>
      </c>
      <c r="I567" s="186"/>
      <c r="J567" s="13"/>
      <c r="K567" s="13"/>
      <c r="L567" s="182"/>
      <c r="M567" s="187"/>
      <c r="N567" s="188"/>
      <c r="O567" s="188"/>
      <c r="P567" s="188"/>
      <c r="Q567" s="188"/>
      <c r="R567" s="188"/>
      <c r="S567" s="188"/>
      <c r="T567" s="189"/>
      <c r="U567" s="13"/>
      <c r="V567" s="13"/>
      <c r="W567" s="13"/>
      <c r="X567" s="13"/>
      <c r="Y567" s="13"/>
      <c r="Z567" s="13"/>
      <c r="AA567" s="13"/>
      <c r="AB567" s="13"/>
      <c r="AC567" s="13"/>
      <c r="AD567" s="13"/>
      <c r="AE567" s="13"/>
      <c r="AT567" s="183" t="s">
        <v>147</v>
      </c>
      <c r="AU567" s="183" t="s">
        <v>82</v>
      </c>
      <c r="AV567" s="13" t="s">
        <v>82</v>
      </c>
      <c r="AW567" s="13" t="s">
        <v>34</v>
      </c>
      <c r="AX567" s="13" t="s">
        <v>80</v>
      </c>
      <c r="AY567" s="183" t="s">
        <v>135</v>
      </c>
    </row>
    <row r="568" s="2" customFormat="1" ht="37.8" customHeight="1">
      <c r="A568" s="37"/>
      <c r="B568" s="163"/>
      <c r="C568" s="164" t="s">
        <v>843</v>
      </c>
      <c r="D568" s="164" t="s">
        <v>138</v>
      </c>
      <c r="E568" s="165" t="s">
        <v>844</v>
      </c>
      <c r="F568" s="166" t="s">
        <v>845</v>
      </c>
      <c r="G568" s="167" t="s">
        <v>159</v>
      </c>
      <c r="H568" s="168">
        <v>327.34800000000001</v>
      </c>
      <c r="I568" s="169"/>
      <c r="J568" s="170">
        <f>ROUND(I568*H568,2)</f>
        <v>0</v>
      </c>
      <c r="K568" s="166" t="s">
        <v>142</v>
      </c>
      <c r="L568" s="38"/>
      <c r="M568" s="171" t="s">
        <v>3</v>
      </c>
      <c r="N568" s="172" t="s">
        <v>43</v>
      </c>
      <c r="O568" s="71"/>
      <c r="P568" s="173">
        <f>O568*H568</f>
        <v>0</v>
      </c>
      <c r="Q568" s="173">
        <v>0.00029</v>
      </c>
      <c r="R568" s="173">
        <f>Q568*H568</f>
        <v>0.094930920000000002</v>
      </c>
      <c r="S568" s="173">
        <v>0</v>
      </c>
      <c r="T568" s="174">
        <f>S568*H568</f>
        <v>0</v>
      </c>
      <c r="U568" s="37"/>
      <c r="V568" s="37"/>
      <c r="W568" s="37"/>
      <c r="X568" s="37"/>
      <c r="Y568" s="37"/>
      <c r="Z568" s="37"/>
      <c r="AA568" s="37"/>
      <c r="AB568" s="37"/>
      <c r="AC568" s="37"/>
      <c r="AD568" s="37"/>
      <c r="AE568" s="37"/>
      <c r="AR568" s="175" t="s">
        <v>246</v>
      </c>
      <c r="AT568" s="175" t="s">
        <v>138</v>
      </c>
      <c r="AU568" s="175" t="s">
        <v>82</v>
      </c>
      <c r="AY568" s="18" t="s">
        <v>135</v>
      </c>
      <c r="BE568" s="176">
        <f>IF(N568="základní",J568,0)</f>
        <v>0</v>
      </c>
      <c r="BF568" s="176">
        <f>IF(N568="snížená",J568,0)</f>
        <v>0</v>
      </c>
      <c r="BG568" s="176">
        <f>IF(N568="zákl. přenesená",J568,0)</f>
        <v>0</v>
      </c>
      <c r="BH568" s="176">
        <f>IF(N568="sníž. přenesená",J568,0)</f>
        <v>0</v>
      </c>
      <c r="BI568" s="176">
        <f>IF(N568="nulová",J568,0)</f>
        <v>0</v>
      </c>
      <c r="BJ568" s="18" t="s">
        <v>80</v>
      </c>
      <c r="BK568" s="176">
        <f>ROUND(I568*H568,2)</f>
        <v>0</v>
      </c>
      <c r="BL568" s="18" t="s">
        <v>246</v>
      </c>
      <c r="BM568" s="175" t="s">
        <v>846</v>
      </c>
    </row>
    <row r="569" s="13" customFormat="1">
      <c r="A569" s="13"/>
      <c r="B569" s="182"/>
      <c r="C569" s="13"/>
      <c r="D569" s="177" t="s">
        <v>147</v>
      </c>
      <c r="E569" s="183" t="s">
        <v>3</v>
      </c>
      <c r="F569" s="184" t="s">
        <v>847</v>
      </c>
      <c r="G569" s="13"/>
      <c r="H569" s="185">
        <v>278.64800000000002</v>
      </c>
      <c r="I569" s="186"/>
      <c r="J569" s="13"/>
      <c r="K569" s="13"/>
      <c r="L569" s="182"/>
      <c r="M569" s="187"/>
      <c r="N569" s="188"/>
      <c r="O569" s="188"/>
      <c r="P569" s="188"/>
      <c r="Q569" s="188"/>
      <c r="R569" s="188"/>
      <c r="S569" s="188"/>
      <c r="T569" s="189"/>
      <c r="U569" s="13"/>
      <c r="V569" s="13"/>
      <c r="W569" s="13"/>
      <c r="X569" s="13"/>
      <c r="Y569" s="13"/>
      <c r="Z569" s="13"/>
      <c r="AA569" s="13"/>
      <c r="AB569" s="13"/>
      <c r="AC569" s="13"/>
      <c r="AD569" s="13"/>
      <c r="AE569" s="13"/>
      <c r="AT569" s="183" t="s">
        <v>147</v>
      </c>
      <c r="AU569" s="183" t="s">
        <v>82</v>
      </c>
      <c r="AV569" s="13" t="s">
        <v>82</v>
      </c>
      <c r="AW569" s="13" t="s">
        <v>34</v>
      </c>
      <c r="AX569" s="13" t="s">
        <v>72</v>
      </c>
      <c r="AY569" s="183" t="s">
        <v>135</v>
      </c>
    </row>
    <row r="570" s="13" customFormat="1">
      <c r="A570" s="13"/>
      <c r="B570" s="182"/>
      <c r="C570" s="13"/>
      <c r="D570" s="177" t="s">
        <v>147</v>
      </c>
      <c r="E570" s="183" t="s">
        <v>3</v>
      </c>
      <c r="F570" s="184" t="s">
        <v>582</v>
      </c>
      <c r="G570" s="13"/>
      <c r="H570" s="185">
        <v>41.100000000000001</v>
      </c>
      <c r="I570" s="186"/>
      <c r="J570" s="13"/>
      <c r="K570" s="13"/>
      <c r="L570" s="182"/>
      <c r="M570" s="187"/>
      <c r="N570" s="188"/>
      <c r="O570" s="188"/>
      <c r="P570" s="188"/>
      <c r="Q570" s="188"/>
      <c r="R570" s="188"/>
      <c r="S570" s="188"/>
      <c r="T570" s="189"/>
      <c r="U570" s="13"/>
      <c r="V570" s="13"/>
      <c r="W570" s="13"/>
      <c r="X570" s="13"/>
      <c r="Y570" s="13"/>
      <c r="Z570" s="13"/>
      <c r="AA570" s="13"/>
      <c r="AB570" s="13"/>
      <c r="AC570" s="13"/>
      <c r="AD570" s="13"/>
      <c r="AE570" s="13"/>
      <c r="AT570" s="183" t="s">
        <v>147</v>
      </c>
      <c r="AU570" s="183" t="s">
        <v>82</v>
      </c>
      <c r="AV570" s="13" t="s">
        <v>82</v>
      </c>
      <c r="AW570" s="13" t="s">
        <v>34</v>
      </c>
      <c r="AX570" s="13" t="s">
        <v>72</v>
      </c>
      <c r="AY570" s="183" t="s">
        <v>135</v>
      </c>
    </row>
    <row r="571" s="13" customFormat="1">
      <c r="A571" s="13"/>
      <c r="B571" s="182"/>
      <c r="C571" s="13"/>
      <c r="D571" s="177" t="s">
        <v>147</v>
      </c>
      <c r="E571" s="183" t="s">
        <v>3</v>
      </c>
      <c r="F571" s="184" t="s">
        <v>438</v>
      </c>
      <c r="G571" s="13"/>
      <c r="H571" s="185">
        <v>7.5999999999999996</v>
      </c>
      <c r="I571" s="186"/>
      <c r="J571" s="13"/>
      <c r="K571" s="13"/>
      <c r="L571" s="182"/>
      <c r="M571" s="187"/>
      <c r="N571" s="188"/>
      <c r="O571" s="188"/>
      <c r="P571" s="188"/>
      <c r="Q571" s="188"/>
      <c r="R571" s="188"/>
      <c r="S571" s="188"/>
      <c r="T571" s="189"/>
      <c r="U571" s="13"/>
      <c r="V571" s="13"/>
      <c r="W571" s="13"/>
      <c r="X571" s="13"/>
      <c r="Y571" s="13"/>
      <c r="Z571" s="13"/>
      <c r="AA571" s="13"/>
      <c r="AB571" s="13"/>
      <c r="AC571" s="13"/>
      <c r="AD571" s="13"/>
      <c r="AE571" s="13"/>
      <c r="AT571" s="183" t="s">
        <v>147</v>
      </c>
      <c r="AU571" s="183" t="s">
        <v>82</v>
      </c>
      <c r="AV571" s="13" t="s">
        <v>82</v>
      </c>
      <c r="AW571" s="13" t="s">
        <v>34</v>
      </c>
      <c r="AX571" s="13" t="s">
        <v>72</v>
      </c>
      <c r="AY571" s="183" t="s">
        <v>135</v>
      </c>
    </row>
    <row r="572" s="14" customFormat="1">
      <c r="A572" s="14"/>
      <c r="B572" s="190"/>
      <c r="C572" s="14"/>
      <c r="D572" s="177" t="s">
        <v>147</v>
      </c>
      <c r="E572" s="191" t="s">
        <v>3</v>
      </c>
      <c r="F572" s="192" t="s">
        <v>591</v>
      </c>
      <c r="G572" s="14"/>
      <c r="H572" s="193">
        <v>327.34800000000007</v>
      </c>
      <c r="I572" s="194"/>
      <c r="J572" s="14"/>
      <c r="K572" s="14"/>
      <c r="L572" s="190"/>
      <c r="M572" s="195"/>
      <c r="N572" s="196"/>
      <c r="O572" s="196"/>
      <c r="P572" s="196"/>
      <c r="Q572" s="196"/>
      <c r="R572" s="196"/>
      <c r="S572" s="196"/>
      <c r="T572" s="197"/>
      <c r="U572" s="14"/>
      <c r="V572" s="14"/>
      <c r="W572" s="14"/>
      <c r="X572" s="14"/>
      <c r="Y572" s="14"/>
      <c r="Z572" s="14"/>
      <c r="AA572" s="14"/>
      <c r="AB572" s="14"/>
      <c r="AC572" s="14"/>
      <c r="AD572" s="14"/>
      <c r="AE572" s="14"/>
      <c r="AT572" s="191" t="s">
        <v>147</v>
      </c>
      <c r="AU572" s="191" t="s">
        <v>82</v>
      </c>
      <c r="AV572" s="14" t="s">
        <v>143</v>
      </c>
      <c r="AW572" s="14" t="s">
        <v>34</v>
      </c>
      <c r="AX572" s="14" t="s">
        <v>80</v>
      </c>
      <c r="AY572" s="191" t="s">
        <v>135</v>
      </c>
    </row>
    <row r="573" s="12" customFormat="1" ht="25.92" customHeight="1">
      <c r="A573" s="12"/>
      <c r="B573" s="150"/>
      <c r="C573" s="12"/>
      <c r="D573" s="151" t="s">
        <v>71</v>
      </c>
      <c r="E573" s="152" t="s">
        <v>848</v>
      </c>
      <c r="F573" s="152" t="s">
        <v>849</v>
      </c>
      <c r="G573" s="12"/>
      <c r="H573" s="12"/>
      <c r="I573" s="153"/>
      <c r="J573" s="154">
        <f>BK573</f>
        <v>0</v>
      </c>
      <c r="K573" s="12"/>
      <c r="L573" s="150"/>
      <c r="M573" s="155"/>
      <c r="N573" s="156"/>
      <c r="O573" s="156"/>
      <c r="P573" s="157">
        <f>SUM(P574:P583)</f>
        <v>0</v>
      </c>
      <c r="Q573" s="156"/>
      <c r="R573" s="157">
        <f>SUM(R574:R583)</f>
        <v>0</v>
      </c>
      <c r="S573" s="156"/>
      <c r="T573" s="158">
        <f>SUM(T574:T583)</f>
        <v>0</v>
      </c>
      <c r="U573" s="12"/>
      <c r="V573" s="12"/>
      <c r="W573" s="12"/>
      <c r="X573" s="12"/>
      <c r="Y573" s="12"/>
      <c r="Z573" s="12"/>
      <c r="AA573" s="12"/>
      <c r="AB573" s="12"/>
      <c r="AC573" s="12"/>
      <c r="AD573" s="12"/>
      <c r="AE573" s="12"/>
      <c r="AR573" s="151" t="s">
        <v>143</v>
      </c>
      <c r="AT573" s="159" t="s">
        <v>71</v>
      </c>
      <c r="AU573" s="159" t="s">
        <v>72</v>
      </c>
      <c r="AY573" s="151" t="s">
        <v>135</v>
      </c>
      <c r="BK573" s="160">
        <f>SUM(BK574:BK583)</f>
        <v>0</v>
      </c>
    </row>
    <row r="574" s="2" customFormat="1" ht="24.15" customHeight="1">
      <c r="A574" s="37"/>
      <c r="B574" s="163"/>
      <c r="C574" s="164" t="s">
        <v>850</v>
      </c>
      <c r="D574" s="164" t="s">
        <v>138</v>
      </c>
      <c r="E574" s="165" t="s">
        <v>851</v>
      </c>
      <c r="F574" s="166" t="s">
        <v>852</v>
      </c>
      <c r="G574" s="167" t="s">
        <v>853</v>
      </c>
      <c r="H574" s="168">
        <v>32</v>
      </c>
      <c r="I574" s="169"/>
      <c r="J574" s="170">
        <f>ROUND(I574*H574,2)</f>
        <v>0</v>
      </c>
      <c r="K574" s="166" t="s">
        <v>142</v>
      </c>
      <c r="L574" s="38"/>
      <c r="M574" s="171" t="s">
        <v>3</v>
      </c>
      <c r="N574" s="172" t="s">
        <v>43</v>
      </c>
      <c r="O574" s="71"/>
      <c r="P574" s="173">
        <f>O574*H574</f>
        <v>0</v>
      </c>
      <c r="Q574" s="173">
        <v>0</v>
      </c>
      <c r="R574" s="173">
        <f>Q574*H574</f>
        <v>0</v>
      </c>
      <c r="S574" s="173">
        <v>0</v>
      </c>
      <c r="T574" s="174">
        <f>S574*H574</f>
        <v>0</v>
      </c>
      <c r="U574" s="37"/>
      <c r="V574" s="37"/>
      <c r="W574" s="37"/>
      <c r="X574" s="37"/>
      <c r="Y574" s="37"/>
      <c r="Z574" s="37"/>
      <c r="AA574" s="37"/>
      <c r="AB574" s="37"/>
      <c r="AC574" s="37"/>
      <c r="AD574" s="37"/>
      <c r="AE574" s="37"/>
      <c r="AR574" s="175" t="s">
        <v>854</v>
      </c>
      <c r="AT574" s="175" t="s">
        <v>138</v>
      </c>
      <c r="AU574" s="175" t="s">
        <v>80</v>
      </c>
      <c r="AY574" s="18" t="s">
        <v>135</v>
      </c>
      <c r="BE574" s="176">
        <f>IF(N574="základní",J574,0)</f>
        <v>0</v>
      </c>
      <c r="BF574" s="176">
        <f>IF(N574="snížená",J574,0)</f>
        <v>0</v>
      </c>
      <c r="BG574" s="176">
        <f>IF(N574="zákl. přenesená",J574,0)</f>
        <v>0</v>
      </c>
      <c r="BH574" s="176">
        <f>IF(N574="sníž. přenesená",J574,0)</f>
        <v>0</v>
      </c>
      <c r="BI574" s="176">
        <f>IF(N574="nulová",J574,0)</f>
        <v>0</v>
      </c>
      <c r="BJ574" s="18" t="s">
        <v>80</v>
      </c>
      <c r="BK574" s="176">
        <f>ROUND(I574*H574,2)</f>
        <v>0</v>
      </c>
      <c r="BL574" s="18" t="s">
        <v>854</v>
      </c>
      <c r="BM574" s="175" t="s">
        <v>855</v>
      </c>
    </row>
    <row r="575" s="13" customFormat="1">
      <c r="A575" s="13"/>
      <c r="B575" s="182"/>
      <c r="C575" s="13"/>
      <c r="D575" s="177" t="s">
        <v>147</v>
      </c>
      <c r="E575" s="183" t="s">
        <v>3</v>
      </c>
      <c r="F575" s="184" t="s">
        <v>856</v>
      </c>
      <c r="G575" s="13"/>
      <c r="H575" s="185">
        <v>4</v>
      </c>
      <c r="I575" s="186"/>
      <c r="J575" s="13"/>
      <c r="K575" s="13"/>
      <c r="L575" s="182"/>
      <c r="M575" s="187"/>
      <c r="N575" s="188"/>
      <c r="O575" s="188"/>
      <c r="P575" s="188"/>
      <c r="Q575" s="188"/>
      <c r="R575" s="188"/>
      <c r="S575" s="188"/>
      <c r="T575" s="189"/>
      <c r="U575" s="13"/>
      <c r="V575" s="13"/>
      <c r="W575" s="13"/>
      <c r="X575" s="13"/>
      <c r="Y575" s="13"/>
      <c r="Z575" s="13"/>
      <c r="AA575" s="13"/>
      <c r="AB575" s="13"/>
      <c r="AC575" s="13"/>
      <c r="AD575" s="13"/>
      <c r="AE575" s="13"/>
      <c r="AT575" s="183" t="s">
        <v>147</v>
      </c>
      <c r="AU575" s="183" t="s">
        <v>80</v>
      </c>
      <c r="AV575" s="13" t="s">
        <v>82</v>
      </c>
      <c r="AW575" s="13" t="s">
        <v>34</v>
      </c>
      <c r="AX575" s="13" t="s">
        <v>72</v>
      </c>
      <c r="AY575" s="183" t="s">
        <v>135</v>
      </c>
    </row>
    <row r="576" s="13" customFormat="1">
      <c r="A576" s="13"/>
      <c r="B576" s="182"/>
      <c r="C576" s="13"/>
      <c r="D576" s="177" t="s">
        <v>147</v>
      </c>
      <c r="E576" s="183" t="s">
        <v>3</v>
      </c>
      <c r="F576" s="184" t="s">
        <v>857</v>
      </c>
      <c r="G576" s="13"/>
      <c r="H576" s="185">
        <v>4</v>
      </c>
      <c r="I576" s="186"/>
      <c r="J576" s="13"/>
      <c r="K576" s="13"/>
      <c r="L576" s="182"/>
      <c r="M576" s="187"/>
      <c r="N576" s="188"/>
      <c r="O576" s="188"/>
      <c r="P576" s="188"/>
      <c r="Q576" s="188"/>
      <c r="R576" s="188"/>
      <c r="S576" s="188"/>
      <c r="T576" s="189"/>
      <c r="U576" s="13"/>
      <c r="V576" s="13"/>
      <c r="W576" s="13"/>
      <c r="X576" s="13"/>
      <c r="Y576" s="13"/>
      <c r="Z576" s="13"/>
      <c r="AA576" s="13"/>
      <c r="AB576" s="13"/>
      <c r="AC576" s="13"/>
      <c r="AD576" s="13"/>
      <c r="AE576" s="13"/>
      <c r="AT576" s="183" t="s">
        <v>147</v>
      </c>
      <c r="AU576" s="183" t="s">
        <v>80</v>
      </c>
      <c r="AV576" s="13" t="s">
        <v>82</v>
      </c>
      <c r="AW576" s="13" t="s">
        <v>34</v>
      </c>
      <c r="AX576" s="13" t="s">
        <v>72</v>
      </c>
      <c r="AY576" s="183" t="s">
        <v>135</v>
      </c>
    </row>
    <row r="577" s="13" customFormat="1">
      <c r="A577" s="13"/>
      <c r="B577" s="182"/>
      <c r="C577" s="13"/>
      <c r="D577" s="177" t="s">
        <v>147</v>
      </c>
      <c r="E577" s="183" t="s">
        <v>3</v>
      </c>
      <c r="F577" s="184" t="s">
        <v>858</v>
      </c>
      <c r="G577" s="13"/>
      <c r="H577" s="185">
        <v>8</v>
      </c>
      <c r="I577" s="186"/>
      <c r="J577" s="13"/>
      <c r="K577" s="13"/>
      <c r="L577" s="182"/>
      <c r="M577" s="187"/>
      <c r="N577" s="188"/>
      <c r="O577" s="188"/>
      <c r="P577" s="188"/>
      <c r="Q577" s="188"/>
      <c r="R577" s="188"/>
      <c r="S577" s="188"/>
      <c r="T577" s="189"/>
      <c r="U577" s="13"/>
      <c r="V577" s="13"/>
      <c r="W577" s="13"/>
      <c r="X577" s="13"/>
      <c r="Y577" s="13"/>
      <c r="Z577" s="13"/>
      <c r="AA577" s="13"/>
      <c r="AB577" s="13"/>
      <c r="AC577" s="13"/>
      <c r="AD577" s="13"/>
      <c r="AE577" s="13"/>
      <c r="AT577" s="183" t="s">
        <v>147</v>
      </c>
      <c r="AU577" s="183" t="s">
        <v>80</v>
      </c>
      <c r="AV577" s="13" t="s">
        <v>82</v>
      </c>
      <c r="AW577" s="13" t="s">
        <v>34</v>
      </c>
      <c r="AX577" s="13" t="s">
        <v>72</v>
      </c>
      <c r="AY577" s="183" t="s">
        <v>135</v>
      </c>
    </row>
    <row r="578" s="13" customFormat="1">
      <c r="A578" s="13"/>
      <c r="B578" s="182"/>
      <c r="C578" s="13"/>
      <c r="D578" s="177" t="s">
        <v>147</v>
      </c>
      <c r="E578" s="183" t="s">
        <v>3</v>
      </c>
      <c r="F578" s="184" t="s">
        <v>859</v>
      </c>
      <c r="G578" s="13"/>
      <c r="H578" s="185">
        <v>16</v>
      </c>
      <c r="I578" s="186"/>
      <c r="J578" s="13"/>
      <c r="K578" s="13"/>
      <c r="L578" s="182"/>
      <c r="M578" s="187"/>
      <c r="N578" s="188"/>
      <c r="O578" s="188"/>
      <c r="P578" s="188"/>
      <c r="Q578" s="188"/>
      <c r="R578" s="188"/>
      <c r="S578" s="188"/>
      <c r="T578" s="189"/>
      <c r="U578" s="13"/>
      <c r="V578" s="13"/>
      <c r="W578" s="13"/>
      <c r="X578" s="13"/>
      <c r="Y578" s="13"/>
      <c r="Z578" s="13"/>
      <c r="AA578" s="13"/>
      <c r="AB578" s="13"/>
      <c r="AC578" s="13"/>
      <c r="AD578" s="13"/>
      <c r="AE578" s="13"/>
      <c r="AT578" s="183" t="s">
        <v>147</v>
      </c>
      <c r="AU578" s="183" t="s">
        <v>80</v>
      </c>
      <c r="AV578" s="13" t="s">
        <v>82</v>
      </c>
      <c r="AW578" s="13" t="s">
        <v>34</v>
      </c>
      <c r="AX578" s="13" t="s">
        <v>72</v>
      </c>
      <c r="AY578" s="183" t="s">
        <v>135</v>
      </c>
    </row>
    <row r="579" s="14" customFormat="1">
      <c r="A579" s="14"/>
      <c r="B579" s="190"/>
      <c r="C579" s="14"/>
      <c r="D579" s="177" t="s">
        <v>147</v>
      </c>
      <c r="E579" s="191" t="s">
        <v>3</v>
      </c>
      <c r="F579" s="192" t="s">
        <v>591</v>
      </c>
      <c r="G579" s="14"/>
      <c r="H579" s="193">
        <v>32</v>
      </c>
      <c r="I579" s="194"/>
      <c r="J579" s="14"/>
      <c r="K579" s="14"/>
      <c r="L579" s="190"/>
      <c r="M579" s="195"/>
      <c r="N579" s="196"/>
      <c r="O579" s="196"/>
      <c r="P579" s="196"/>
      <c r="Q579" s="196"/>
      <c r="R579" s="196"/>
      <c r="S579" s="196"/>
      <c r="T579" s="197"/>
      <c r="U579" s="14"/>
      <c r="V579" s="14"/>
      <c r="W579" s="14"/>
      <c r="X579" s="14"/>
      <c r="Y579" s="14"/>
      <c r="Z579" s="14"/>
      <c r="AA579" s="14"/>
      <c r="AB579" s="14"/>
      <c r="AC579" s="14"/>
      <c r="AD579" s="14"/>
      <c r="AE579" s="14"/>
      <c r="AT579" s="191" t="s">
        <v>147</v>
      </c>
      <c r="AU579" s="191" t="s">
        <v>80</v>
      </c>
      <c r="AV579" s="14" t="s">
        <v>143</v>
      </c>
      <c r="AW579" s="14" t="s">
        <v>34</v>
      </c>
      <c r="AX579" s="14" t="s">
        <v>80</v>
      </c>
      <c r="AY579" s="191" t="s">
        <v>135</v>
      </c>
    </row>
    <row r="580" s="2" customFormat="1" ht="24.15" customHeight="1">
      <c r="A580" s="37"/>
      <c r="B580" s="163"/>
      <c r="C580" s="164" t="s">
        <v>860</v>
      </c>
      <c r="D580" s="164" t="s">
        <v>138</v>
      </c>
      <c r="E580" s="165" t="s">
        <v>861</v>
      </c>
      <c r="F580" s="166" t="s">
        <v>862</v>
      </c>
      <c r="G580" s="167" t="s">
        <v>853</v>
      </c>
      <c r="H580" s="168">
        <v>24</v>
      </c>
      <c r="I580" s="169"/>
      <c r="J580" s="170">
        <f>ROUND(I580*H580,2)</f>
        <v>0</v>
      </c>
      <c r="K580" s="166" t="s">
        <v>142</v>
      </c>
      <c r="L580" s="38"/>
      <c r="M580" s="171" t="s">
        <v>3</v>
      </c>
      <c r="N580" s="172" t="s">
        <v>43</v>
      </c>
      <c r="O580" s="71"/>
      <c r="P580" s="173">
        <f>O580*H580</f>
        <v>0</v>
      </c>
      <c r="Q580" s="173">
        <v>0</v>
      </c>
      <c r="R580" s="173">
        <f>Q580*H580</f>
        <v>0</v>
      </c>
      <c r="S580" s="173">
        <v>0</v>
      </c>
      <c r="T580" s="174">
        <f>S580*H580</f>
        <v>0</v>
      </c>
      <c r="U580" s="37"/>
      <c r="V580" s="37"/>
      <c r="W580" s="37"/>
      <c r="X580" s="37"/>
      <c r="Y580" s="37"/>
      <c r="Z580" s="37"/>
      <c r="AA580" s="37"/>
      <c r="AB580" s="37"/>
      <c r="AC580" s="37"/>
      <c r="AD580" s="37"/>
      <c r="AE580" s="37"/>
      <c r="AR580" s="175" t="s">
        <v>854</v>
      </c>
      <c r="AT580" s="175" t="s">
        <v>138</v>
      </c>
      <c r="AU580" s="175" t="s">
        <v>80</v>
      </c>
      <c r="AY580" s="18" t="s">
        <v>135</v>
      </c>
      <c r="BE580" s="176">
        <f>IF(N580="základní",J580,0)</f>
        <v>0</v>
      </c>
      <c r="BF580" s="176">
        <f>IF(N580="snížená",J580,0)</f>
        <v>0</v>
      </c>
      <c r="BG580" s="176">
        <f>IF(N580="zákl. přenesená",J580,0)</f>
        <v>0</v>
      </c>
      <c r="BH580" s="176">
        <f>IF(N580="sníž. přenesená",J580,0)</f>
        <v>0</v>
      </c>
      <c r="BI580" s="176">
        <f>IF(N580="nulová",J580,0)</f>
        <v>0</v>
      </c>
      <c r="BJ580" s="18" t="s">
        <v>80</v>
      </c>
      <c r="BK580" s="176">
        <f>ROUND(I580*H580,2)</f>
        <v>0</v>
      </c>
      <c r="BL580" s="18" t="s">
        <v>854</v>
      </c>
      <c r="BM580" s="175" t="s">
        <v>863</v>
      </c>
    </row>
    <row r="581" s="13" customFormat="1">
      <c r="A581" s="13"/>
      <c r="B581" s="182"/>
      <c r="C581" s="13"/>
      <c r="D581" s="177" t="s">
        <v>147</v>
      </c>
      <c r="E581" s="183" t="s">
        <v>3</v>
      </c>
      <c r="F581" s="184" t="s">
        <v>858</v>
      </c>
      <c r="G581" s="13"/>
      <c r="H581" s="185">
        <v>8</v>
      </c>
      <c r="I581" s="186"/>
      <c r="J581" s="13"/>
      <c r="K581" s="13"/>
      <c r="L581" s="182"/>
      <c r="M581" s="187"/>
      <c r="N581" s="188"/>
      <c r="O581" s="188"/>
      <c r="P581" s="188"/>
      <c r="Q581" s="188"/>
      <c r="R581" s="188"/>
      <c r="S581" s="188"/>
      <c r="T581" s="189"/>
      <c r="U581" s="13"/>
      <c r="V581" s="13"/>
      <c r="W581" s="13"/>
      <c r="X581" s="13"/>
      <c r="Y581" s="13"/>
      <c r="Z581" s="13"/>
      <c r="AA581" s="13"/>
      <c r="AB581" s="13"/>
      <c r="AC581" s="13"/>
      <c r="AD581" s="13"/>
      <c r="AE581" s="13"/>
      <c r="AT581" s="183" t="s">
        <v>147</v>
      </c>
      <c r="AU581" s="183" t="s">
        <v>80</v>
      </c>
      <c r="AV581" s="13" t="s">
        <v>82</v>
      </c>
      <c r="AW581" s="13" t="s">
        <v>34</v>
      </c>
      <c r="AX581" s="13" t="s">
        <v>72</v>
      </c>
      <c r="AY581" s="183" t="s">
        <v>135</v>
      </c>
    </row>
    <row r="582" s="13" customFormat="1">
      <c r="A582" s="13"/>
      <c r="B582" s="182"/>
      <c r="C582" s="13"/>
      <c r="D582" s="177" t="s">
        <v>147</v>
      </c>
      <c r="E582" s="183" t="s">
        <v>3</v>
      </c>
      <c r="F582" s="184" t="s">
        <v>859</v>
      </c>
      <c r="G582" s="13"/>
      <c r="H582" s="185">
        <v>16</v>
      </c>
      <c r="I582" s="186"/>
      <c r="J582" s="13"/>
      <c r="K582" s="13"/>
      <c r="L582" s="182"/>
      <c r="M582" s="187"/>
      <c r="N582" s="188"/>
      <c r="O582" s="188"/>
      <c r="P582" s="188"/>
      <c r="Q582" s="188"/>
      <c r="R582" s="188"/>
      <c r="S582" s="188"/>
      <c r="T582" s="189"/>
      <c r="U582" s="13"/>
      <c r="V582" s="13"/>
      <c r="W582" s="13"/>
      <c r="X582" s="13"/>
      <c r="Y582" s="13"/>
      <c r="Z582" s="13"/>
      <c r="AA582" s="13"/>
      <c r="AB582" s="13"/>
      <c r="AC582" s="13"/>
      <c r="AD582" s="13"/>
      <c r="AE582" s="13"/>
      <c r="AT582" s="183" t="s">
        <v>147</v>
      </c>
      <c r="AU582" s="183" t="s">
        <v>80</v>
      </c>
      <c r="AV582" s="13" t="s">
        <v>82</v>
      </c>
      <c r="AW582" s="13" t="s">
        <v>34</v>
      </c>
      <c r="AX582" s="13" t="s">
        <v>72</v>
      </c>
      <c r="AY582" s="183" t="s">
        <v>135</v>
      </c>
    </row>
    <row r="583" s="14" customFormat="1">
      <c r="A583" s="14"/>
      <c r="B583" s="190"/>
      <c r="C583" s="14"/>
      <c r="D583" s="177" t="s">
        <v>147</v>
      </c>
      <c r="E583" s="191" t="s">
        <v>3</v>
      </c>
      <c r="F583" s="192" t="s">
        <v>591</v>
      </c>
      <c r="G583" s="14"/>
      <c r="H583" s="193">
        <v>24</v>
      </c>
      <c r="I583" s="194"/>
      <c r="J583" s="14"/>
      <c r="K583" s="14"/>
      <c r="L583" s="190"/>
      <c r="M583" s="208"/>
      <c r="N583" s="209"/>
      <c r="O583" s="209"/>
      <c r="P583" s="209"/>
      <c r="Q583" s="209"/>
      <c r="R583" s="209"/>
      <c r="S583" s="209"/>
      <c r="T583" s="210"/>
      <c r="U583" s="14"/>
      <c r="V583" s="14"/>
      <c r="W583" s="14"/>
      <c r="X583" s="14"/>
      <c r="Y583" s="14"/>
      <c r="Z583" s="14"/>
      <c r="AA583" s="14"/>
      <c r="AB583" s="14"/>
      <c r="AC583" s="14"/>
      <c r="AD583" s="14"/>
      <c r="AE583" s="14"/>
      <c r="AT583" s="191" t="s">
        <v>147</v>
      </c>
      <c r="AU583" s="191" t="s">
        <v>80</v>
      </c>
      <c r="AV583" s="14" t="s">
        <v>143</v>
      </c>
      <c r="AW583" s="14" t="s">
        <v>34</v>
      </c>
      <c r="AX583" s="14" t="s">
        <v>80</v>
      </c>
      <c r="AY583" s="191" t="s">
        <v>135</v>
      </c>
    </row>
    <row r="584" s="2" customFormat="1" ht="6.96" customHeight="1">
      <c r="A584" s="37"/>
      <c r="B584" s="54"/>
      <c r="C584" s="55"/>
      <c r="D584" s="55"/>
      <c r="E584" s="55"/>
      <c r="F584" s="55"/>
      <c r="G584" s="55"/>
      <c r="H584" s="55"/>
      <c r="I584" s="55"/>
      <c r="J584" s="55"/>
      <c r="K584" s="55"/>
      <c r="L584" s="38"/>
      <c r="M584" s="37"/>
      <c r="O584" s="37"/>
      <c r="P584" s="37"/>
      <c r="Q584" s="37"/>
      <c r="R584" s="37"/>
      <c r="S584" s="37"/>
      <c r="T584" s="37"/>
      <c r="U584" s="37"/>
      <c r="V584" s="37"/>
      <c r="W584" s="37"/>
      <c r="X584" s="37"/>
      <c r="Y584" s="37"/>
      <c r="Z584" s="37"/>
      <c r="AA584" s="37"/>
      <c r="AB584" s="37"/>
      <c r="AC584" s="37"/>
      <c r="AD584" s="37"/>
      <c r="AE584" s="37"/>
    </row>
  </sheetData>
  <autoFilter ref="C96:K583"/>
  <mergeCells count="9">
    <mergeCell ref="E7:H7"/>
    <mergeCell ref="E9:H9"/>
    <mergeCell ref="E18:H18"/>
    <mergeCell ref="E27:H27"/>
    <mergeCell ref="E48:H48"/>
    <mergeCell ref="E50:H50"/>
    <mergeCell ref="E87:H87"/>
    <mergeCell ref="E89:H8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7" t="s">
        <v>6</v>
      </c>
      <c r="M2" s="1"/>
      <c r="N2" s="1"/>
      <c r="O2" s="1"/>
      <c r="P2" s="1"/>
      <c r="Q2" s="1"/>
      <c r="R2" s="1"/>
      <c r="S2" s="1"/>
      <c r="T2" s="1"/>
      <c r="U2" s="1"/>
      <c r="V2" s="1"/>
      <c r="AT2" s="18" t="s">
        <v>85</v>
      </c>
    </row>
    <row r="3" s="1" customFormat="1" ht="6.96" customHeight="1">
      <c r="B3" s="19"/>
      <c r="C3" s="20"/>
      <c r="D3" s="20"/>
      <c r="E3" s="20"/>
      <c r="F3" s="20"/>
      <c r="G3" s="20"/>
      <c r="H3" s="20"/>
      <c r="I3" s="20"/>
      <c r="J3" s="20"/>
      <c r="K3" s="20"/>
      <c r="L3" s="21"/>
      <c r="AT3" s="18" t="s">
        <v>82</v>
      </c>
    </row>
    <row r="4" s="1" customFormat="1" ht="24.96" customHeight="1">
      <c r="B4" s="21"/>
      <c r="D4" s="22" t="s">
        <v>95</v>
      </c>
      <c r="L4" s="21"/>
      <c r="M4" s="113" t="s">
        <v>11</v>
      </c>
      <c r="AT4" s="18" t="s">
        <v>4</v>
      </c>
    </row>
    <row r="5" s="1" customFormat="1" ht="6.96" customHeight="1">
      <c r="B5" s="21"/>
      <c r="L5" s="21"/>
    </row>
    <row r="6" s="1" customFormat="1" ht="12" customHeight="1">
      <c r="B6" s="21"/>
      <c r="D6" s="31" t="s">
        <v>17</v>
      </c>
      <c r="L6" s="21"/>
    </row>
    <row r="7" s="1" customFormat="1" ht="16.5" customHeight="1">
      <c r="B7" s="21"/>
      <c r="E7" s="114" t="str">
        <f>'Rekapitulace stavby'!K6</f>
        <v>Stavební úpravy pokojů 14 a 15 penzionu Athéna v Nové Včelnici</v>
      </c>
      <c r="F7" s="31"/>
      <c r="G7" s="31"/>
      <c r="H7" s="31"/>
      <c r="L7" s="21"/>
    </row>
    <row r="8" s="2" customFormat="1" ht="12" customHeight="1">
      <c r="A8" s="37"/>
      <c r="B8" s="38"/>
      <c r="C8" s="37"/>
      <c r="D8" s="31" t="s">
        <v>96</v>
      </c>
      <c r="E8" s="37"/>
      <c r="F8" s="37"/>
      <c r="G8" s="37"/>
      <c r="H8" s="37"/>
      <c r="I8" s="37"/>
      <c r="J8" s="37"/>
      <c r="K8" s="37"/>
      <c r="L8" s="115"/>
      <c r="S8" s="37"/>
      <c r="T8" s="37"/>
      <c r="U8" s="37"/>
      <c r="V8" s="37"/>
      <c r="W8" s="37"/>
      <c r="X8" s="37"/>
      <c r="Y8" s="37"/>
      <c r="Z8" s="37"/>
      <c r="AA8" s="37"/>
      <c r="AB8" s="37"/>
      <c r="AC8" s="37"/>
      <c r="AD8" s="37"/>
      <c r="AE8" s="37"/>
    </row>
    <row r="9" s="2" customFormat="1" ht="16.5" customHeight="1">
      <c r="A9" s="37"/>
      <c r="B9" s="38"/>
      <c r="C9" s="37"/>
      <c r="D9" s="37"/>
      <c r="E9" s="61" t="s">
        <v>864</v>
      </c>
      <c r="F9" s="37"/>
      <c r="G9" s="37"/>
      <c r="H9" s="37"/>
      <c r="I9" s="37"/>
      <c r="J9" s="37"/>
      <c r="K9" s="37"/>
      <c r="L9" s="115"/>
      <c r="S9" s="37"/>
      <c r="T9" s="37"/>
      <c r="U9" s="37"/>
      <c r="V9" s="37"/>
      <c r="W9" s="37"/>
      <c r="X9" s="37"/>
      <c r="Y9" s="37"/>
      <c r="Z9" s="37"/>
      <c r="AA9" s="37"/>
      <c r="AB9" s="37"/>
      <c r="AC9" s="37"/>
      <c r="AD9" s="37"/>
      <c r="AE9" s="37"/>
    </row>
    <row r="10" s="2" customFormat="1">
      <c r="A10" s="37"/>
      <c r="B10" s="38"/>
      <c r="C10" s="37"/>
      <c r="D10" s="37"/>
      <c r="E10" s="37"/>
      <c r="F10" s="37"/>
      <c r="G10" s="37"/>
      <c r="H10" s="37"/>
      <c r="I10" s="37"/>
      <c r="J10" s="37"/>
      <c r="K10" s="37"/>
      <c r="L10" s="115"/>
      <c r="S10" s="37"/>
      <c r="T10" s="37"/>
      <c r="U10" s="37"/>
      <c r="V10" s="37"/>
      <c r="W10" s="37"/>
      <c r="X10" s="37"/>
      <c r="Y10" s="37"/>
      <c r="Z10" s="37"/>
      <c r="AA10" s="37"/>
      <c r="AB10" s="37"/>
      <c r="AC10" s="37"/>
      <c r="AD10" s="37"/>
      <c r="AE10" s="37"/>
    </row>
    <row r="11" s="2" customFormat="1" ht="12" customHeight="1">
      <c r="A11" s="37"/>
      <c r="B11" s="38"/>
      <c r="C11" s="37"/>
      <c r="D11" s="31" t="s">
        <v>19</v>
      </c>
      <c r="E11" s="37"/>
      <c r="F11" s="26" t="s">
        <v>3</v>
      </c>
      <c r="G11" s="37"/>
      <c r="H11" s="37"/>
      <c r="I11" s="31" t="s">
        <v>21</v>
      </c>
      <c r="J11" s="26" t="s">
        <v>3</v>
      </c>
      <c r="K11" s="37"/>
      <c r="L11" s="115"/>
      <c r="S11" s="37"/>
      <c r="T11" s="37"/>
      <c r="U11" s="37"/>
      <c r="V11" s="37"/>
      <c r="W11" s="37"/>
      <c r="X11" s="37"/>
      <c r="Y11" s="37"/>
      <c r="Z11" s="37"/>
      <c r="AA11" s="37"/>
      <c r="AB11" s="37"/>
      <c r="AC11" s="37"/>
      <c r="AD11" s="37"/>
      <c r="AE11" s="37"/>
    </row>
    <row r="12" s="2" customFormat="1" ht="12" customHeight="1">
      <c r="A12" s="37"/>
      <c r="B12" s="38"/>
      <c r="C12" s="37"/>
      <c r="D12" s="31" t="s">
        <v>22</v>
      </c>
      <c r="E12" s="37"/>
      <c r="F12" s="26" t="s">
        <v>28</v>
      </c>
      <c r="G12" s="37"/>
      <c r="H12" s="37"/>
      <c r="I12" s="31" t="s">
        <v>24</v>
      </c>
      <c r="J12" s="63" t="str">
        <f>'Rekapitulace stavby'!AN8</f>
        <v>4. 11. 2020</v>
      </c>
      <c r="K12" s="37"/>
      <c r="L12" s="115"/>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37"/>
      <c r="J13" s="37"/>
      <c r="K13" s="37"/>
      <c r="L13" s="115"/>
      <c r="S13" s="37"/>
      <c r="T13" s="37"/>
      <c r="U13" s="37"/>
      <c r="V13" s="37"/>
      <c r="W13" s="37"/>
      <c r="X13" s="37"/>
      <c r="Y13" s="37"/>
      <c r="Z13" s="37"/>
      <c r="AA13" s="37"/>
      <c r="AB13" s="37"/>
      <c r="AC13" s="37"/>
      <c r="AD13" s="37"/>
      <c r="AE13" s="37"/>
    </row>
    <row r="14" s="2" customFormat="1" ht="12" customHeight="1">
      <c r="A14" s="37"/>
      <c r="B14" s="38"/>
      <c r="C14" s="37"/>
      <c r="D14" s="31" t="s">
        <v>26</v>
      </c>
      <c r="E14" s="37"/>
      <c r="F14" s="37"/>
      <c r="G14" s="37"/>
      <c r="H14" s="37"/>
      <c r="I14" s="31" t="s">
        <v>27</v>
      </c>
      <c r="J14" s="26" t="str">
        <f>IF('Rekapitulace stavby'!AN10="","",'Rekapitulace stavby'!AN10)</f>
        <v/>
      </c>
      <c r="K14" s="37"/>
      <c r="L14" s="115"/>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 xml:space="preserve"> </v>
      </c>
      <c r="F15" s="37"/>
      <c r="G15" s="37"/>
      <c r="H15" s="37"/>
      <c r="I15" s="31" t="s">
        <v>29</v>
      </c>
      <c r="J15" s="26" t="str">
        <f>IF('Rekapitulace stavby'!AN11="","",'Rekapitulace stavby'!AN11)</f>
        <v/>
      </c>
      <c r="K15" s="37"/>
      <c r="L15" s="115"/>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37"/>
      <c r="J16" s="37"/>
      <c r="K16" s="37"/>
      <c r="L16" s="115"/>
      <c r="S16" s="37"/>
      <c r="T16" s="37"/>
      <c r="U16" s="37"/>
      <c r="V16" s="37"/>
      <c r="W16" s="37"/>
      <c r="X16" s="37"/>
      <c r="Y16" s="37"/>
      <c r="Z16" s="37"/>
      <c r="AA16" s="37"/>
      <c r="AB16" s="37"/>
      <c r="AC16" s="37"/>
      <c r="AD16" s="37"/>
      <c r="AE16" s="37"/>
    </row>
    <row r="17" s="2" customFormat="1" ht="12" customHeight="1">
      <c r="A17" s="37"/>
      <c r="B17" s="38"/>
      <c r="C17" s="37"/>
      <c r="D17" s="31" t="s">
        <v>30</v>
      </c>
      <c r="E17" s="37"/>
      <c r="F17" s="37"/>
      <c r="G17" s="37"/>
      <c r="H17" s="37"/>
      <c r="I17" s="31" t="s">
        <v>27</v>
      </c>
      <c r="J17" s="32" t="str">
        <f>'Rekapitulace stavby'!AN13</f>
        <v>Vyplň údaj</v>
      </c>
      <c r="K17" s="37"/>
      <c r="L17" s="115"/>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31" t="s">
        <v>29</v>
      </c>
      <c r="J18" s="32" t="str">
        <f>'Rekapitulace stavby'!AN14</f>
        <v>Vyplň údaj</v>
      </c>
      <c r="K18" s="37"/>
      <c r="L18" s="115"/>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37"/>
      <c r="J19" s="37"/>
      <c r="K19" s="37"/>
      <c r="L19" s="115"/>
      <c r="S19" s="37"/>
      <c r="T19" s="37"/>
      <c r="U19" s="37"/>
      <c r="V19" s="37"/>
      <c r="W19" s="37"/>
      <c r="X19" s="37"/>
      <c r="Y19" s="37"/>
      <c r="Z19" s="37"/>
      <c r="AA19" s="37"/>
      <c r="AB19" s="37"/>
      <c r="AC19" s="37"/>
      <c r="AD19" s="37"/>
      <c r="AE19" s="37"/>
    </row>
    <row r="20" s="2" customFormat="1" ht="12" customHeight="1">
      <c r="A20" s="37"/>
      <c r="B20" s="38"/>
      <c r="C20" s="37"/>
      <c r="D20" s="31" t="s">
        <v>32</v>
      </c>
      <c r="E20" s="37"/>
      <c r="F20" s="37"/>
      <c r="G20" s="37"/>
      <c r="H20" s="37"/>
      <c r="I20" s="31" t="s">
        <v>27</v>
      </c>
      <c r="J20" s="26" t="str">
        <f>IF('Rekapitulace stavby'!AN16="","",'Rekapitulace stavby'!AN16)</f>
        <v/>
      </c>
      <c r="K20" s="37"/>
      <c r="L20" s="115"/>
      <c r="S20" s="37"/>
      <c r="T20" s="37"/>
      <c r="U20" s="37"/>
      <c r="V20" s="37"/>
      <c r="W20" s="37"/>
      <c r="X20" s="37"/>
      <c r="Y20" s="37"/>
      <c r="Z20" s="37"/>
      <c r="AA20" s="37"/>
      <c r="AB20" s="37"/>
      <c r="AC20" s="37"/>
      <c r="AD20" s="37"/>
      <c r="AE20" s="37"/>
    </row>
    <row r="21" s="2" customFormat="1" ht="18" customHeight="1">
      <c r="A21" s="37"/>
      <c r="B21" s="38"/>
      <c r="C21" s="37"/>
      <c r="D21" s="37"/>
      <c r="E21" s="26" t="str">
        <f>IF('Rekapitulace stavby'!E17="","",'Rekapitulace stavby'!E17)</f>
        <v>Věra Davidová, Nová Včelnice</v>
      </c>
      <c r="F21" s="37"/>
      <c r="G21" s="37"/>
      <c r="H21" s="37"/>
      <c r="I21" s="31" t="s">
        <v>29</v>
      </c>
      <c r="J21" s="26" t="str">
        <f>IF('Rekapitulace stavby'!AN17="","",'Rekapitulace stavby'!AN17)</f>
        <v/>
      </c>
      <c r="K21" s="37"/>
      <c r="L21" s="115"/>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37"/>
      <c r="J22" s="37"/>
      <c r="K22" s="37"/>
      <c r="L22" s="115"/>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31" t="s">
        <v>27</v>
      </c>
      <c r="J23" s="26" t="str">
        <f>IF('Rekapitulace stavby'!AN19="","",'Rekapitulace stavby'!AN19)</f>
        <v/>
      </c>
      <c r="K23" s="37"/>
      <c r="L23" s="115"/>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 xml:space="preserve"> </v>
      </c>
      <c r="F24" s="37"/>
      <c r="G24" s="37"/>
      <c r="H24" s="37"/>
      <c r="I24" s="31" t="s">
        <v>29</v>
      </c>
      <c r="J24" s="26" t="str">
        <f>IF('Rekapitulace stavby'!AN20="","",'Rekapitulace stavby'!AN20)</f>
        <v/>
      </c>
      <c r="K24" s="37"/>
      <c r="L24" s="115"/>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37"/>
      <c r="J25" s="37"/>
      <c r="K25" s="37"/>
      <c r="L25" s="115"/>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37"/>
      <c r="J26" s="37"/>
      <c r="K26" s="37"/>
      <c r="L26" s="115"/>
      <c r="S26" s="37"/>
      <c r="T26" s="37"/>
      <c r="U26" s="37"/>
      <c r="V26" s="37"/>
      <c r="W26" s="37"/>
      <c r="X26" s="37"/>
      <c r="Y26" s="37"/>
      <c r="Z26" s="37"/>
      <c r="AA26" s="37"/>
      <c r="AB26" s="37"/>
      <c r="AC26" s="37"/>
      <c r="AD26" s="37"/>
      <c r="AE26" s="37"/>
    </row>
    <row r="27" s="8" customFormat="1" ht="16.5" customHeight="1">
      <c r="A27" s="116"/>
      <c r="B27" s="117"/>
      <c r="C27" s="116"/>
      <c r="D27" s="116"/>
      <c r="E27" s="35" t="s">
        <v>3</v>
      </c>
      <c r="F27" s="35"/>
      <c r="G27" s="35"/>
      <c r="H27" s="35"/>
      <c r="I27" s="116"/>
      <c r="J27" s="116"/>
      <c r="K27" s="116"/>
      <c r="L27" s="118"/>
      <c r="S27" s="116"/>
      <c r="T27" s="116"/>
      <c r="U27" s="116"/>
      <c r="V27" s="116"/>
      <c r="W27" s="116"/>
      <c r="X27" s="116"/>
      <c r="Y27" s="116"/>
      <c r="Z27" s="116"/>
      <c r="AA27" s="116"/>
      <c r="AB27" s="116"/>
      <c r="AC27" s="116"/>
      <c r="AD27" s="116"/>
      <c r="AE27" s="116"/>
    </row>
    <row r="28" s="2" customFormat="1" ht="6.96" customHeight="1">
      <c r="A28" s="37"/>
      <c r="B28" s="38"/>
      <c r="C28" s="37"/>
      <c r="D28" s="37"/>
      <c r="E28" s="37"/>
      <c r="F28" s="37"/>
      <c r="G28" s="37"/>
      <c r="H28" s="37"/>
      <c r="I28" s="37"/>
      <c r="J28" s="37"/>
      <c r="K28" s="37"/>
      <c r="L28" s="115"/>
      <c r="S28" s="37"/>
      <c r="T28" s="37"/>
      <c r="U28" s="37"/>
      <c r="V28" s="37"/>
      <c r="W28" s="37"/>
      <c r="X28" s="37"/>
      <c r="Y28" s="37"/>
      <c r="Z28" s="37"/>
      <c r="AA28" s="37"/>
      <c r="AB28" s="37"/>
      <c r="AC28" s="37"/>
      <c r="AD28" s="37"/>
      <c r="AE28" s="37"/>
    </row>
    <row r="29" s="2" customFormat="1" ht="6.96" customHeight="1">
      <c r="A29" s="37"/>
      <c r="B29" s="38"/>
      <c r="C29" s="37"/>
      <c r="D29" s="83"/>
      <c r="E29" s="83"/>
      <c r="F29" s="83"/>
      <c r="G29" s="83"/>
      <c r="H29" s="83"/>
      <c r="I29" s="83"/>
      <c r="J29" s="83"/>
      <c r="K29" s="83"/>
      <c r="L29" s="115"/>
      <c r="S29" s="37"/>
      <c r="T29" s="37"/>
      <c r="U29" s="37"/>
      <c r="V29" s="37"/>
      <c r="W29" s="37"/>
      <c r="X29" s="37"/>
      <c r="Y29" s="37"/>
      <c r="Z29" s="37"/>
      <c r="AA29" s="37"/>
      <c r="AB29" s="37"/>
      <c r="AC29" s="37"/>
      <c r="AD29" s="37"/>
      <c r="AE29" s="37"/>
    </row>
    <row r="30" s="2" customFormat="1" ht="25.44" customHeight="1">
      <c r="A30" s="37"/>
      <c r="B30" s="38"/>
      <c r="C30" s="37"/>
      <c r="D30" s="119" t="s">
        <v>38</v>
      </c>
      <c r="E30" s="37"/>
      <c r="F30" s="37"/>
      <c r="G30" s="37"/>
      <c r="H30" s="37"/>
      <c r="I30" s="37"/>
      <c r="J30" s="89">
        <f>ROUND(J85, 2)</f>
        <v>0</v>
      </c>
      <c r="K30" s="37"/>
      <c r="L30" s="115"/>
      <c r="S30" s="37"/>
      <c r="T30" s="37"/>
      <c r="U30" s="37"/>
      <c r="V30" s="37"/>
      <c r="W30" s="37"/>
      <c r="X30" s="37"/>
      <c r="Y30" s="37"/>
      <c r="Z30" s="37"/>
      <c r="AA30" s="37"/>
      <c r="AB30" s="37"/>
      <c r="AC30" s="37"/>
      <c r="AD30" s="37"/>
      <c r="AE30" s="37"/>
    </row>
    <row r="31" s="2" customFormat="1" ht="6.96" customHeight="1">
      <c r="A31" s="37"/>
      <c r="B31" s="38"/>
      <c r="C31" s="37"/>
      <c r="D31" s="83"/>
      <c r="E31" s="83"/>
      <c r="F31" s="83"/>
      <c r="G31" s="83"/>
      <c r="H31" s="83"/>
      <c r="I31" s="83"/>
      <c r="J31" s="83"/>
      <c r="K31" s="83"/>
      <c r="L31" s="115"/>
      <c r="S31" s="37"/>
      <c r="T31" s="37"/>
      <c r="U31" s="37"/>
      <c r="V31" s="37"/>
      <c r="W31" s="37"/>
      <c r="X31" s="37"/>
      <c r="Y31" s="37"/>
      <c r="Z31" s="37"/>
      <c r="AA31" s="37"/>
      <c r="AB31" s="37"/>
      <c r="AC31" s="37"/>
      <c r="AD31" s="37"/>
      <c r="AE31" s="37"/>
    </row>
    <row r="32" s="2" customFormat="1" ht="14.4" customHeight="1">
      <c r="A32" s="37"/>
      <c r="B32" s="38"/>
      <c r="C32" s="37"/>
      <c r="D32" s="37"/>
      <c r="E32" s="37"/>
      <c r="F32" s="42" t="s">
        <v>40</v>
      </c>
      <c r="G32" s="37"/>
      <c r="H32" s="37"/>
      <c r="I32" s="42" t="s">
        <v>39</v>
      </c>
      <c r="J32" s="42" t="s">
        <v>41</v>
      </c>
      <c r="K32" s="37"/>
      <c r="L32" s="115"/>
      <c r="S32" s="37"/>
      <c r="T32" s="37"/>
      <c r="U32" s="37"/>
      <c r="V32" s="37"/>
      <c r="W32" s="37"/>
      <c r="X32" s="37"/>
      <c r="Y32" s="37"/>
      <c r="Z32" s="37"/>
      <c r="AA32" s="37"/>
      <c r="AB32" s="37"/>
      <c r="AC32" s="37"/>
      <c r="AD32" s="37"/>
      <c r="AE32" s="37"/>
    </row>
    <row r="33" s="2" customFormat="1" ht="14.4" customHeight="1">
      <c r="A33" s="37"/>
      <c r="B33" s="38"/>
      <c r="C33" s="37"/>
      <c r="D33" s="120" t="s">
        <v>42</v>
      </c>
      <c r="E33" s="31" t="s">
        <v>43</v>
      </c>
      <c r="F33" s="121">
        <f>ROUND((SUM(BE85:BE123)),  2)</f>
        <v>0</v>
      </c>
      <c r="G33" s="37"/>
      <c r="H33" s="37"/>
      <c r="I33" s="122">
        <v>0.20999999999999999</v>
      </c>
      <c r="J33" s="121">
        <f>ROUND(((SUM(BE85:BE123))*I33),  2)</f>
        <v>0</v>
      </c>
      <c r="K33" s="37"/>
      <c r="L33" s="115"/>
      <c r="S33" s="37"/>
      <c r="T33" s="37"/>
      <c r="U33" s="37"/>
      <c r="V33" s="37"/>
      <c r="W33" s="37"/>
      <c r="X33" s="37"/>
      <c r="Y33" s="37"/>
      <c r="Z33" s="37"/>
      <c r="AA33" s="37"/>
      <c r="AB33" s="37"/>
      <c r="AC33" s="37"/>
      <c r="AD33" s="37"/>
      <c r="AE33" s="37"/>
    </row>
    <row r="34" s="2" customFormat="1" ht="14.4" customHeight="1">
      <c r="A34" s="37"/>
      <c r="B34" s="38"/>
      <c r="C34" s="37"/>
      <c r="D34" s="37"/>
      <c r="E34" s="31" t="s">
        <v>44</v>
      </c>
      <c r="F34" s="121">
        <f>ROUND((SUM(BF85:BF123)),  2)</f>
        <v>0</v>
      </c>
      <c r="G34" s="37"/>
      <c r="H34" s="37"/>
      <c r="I34" s="122">
        <v>0.14999999999999999</v>
      </c>
      <c r="J34" s="121">
        <f>ROUND(((SUM(BF85:BF123))*I34),  2)</f>
        <v>0</v>
      </c>
      <c r="K34" s="37"/>
      <c r="L34" s="115"/>
      <c r="S34" s="37"/>
      <c r="T34" s="37"/>
      <c r="U34" s="37"/>
      <c r="V34" s="37"/>
      <c r="W34" s="37"/>
      <c r="X34" s="37"/>
      <c r="Y34" s="37"/>
      <c r="Z34" s="37"/>
      <c r="AA34" s="37"/>
      <c r="AB34" s="37"/>
      <c r="AC34" s="37"/>
      <c r="AD34" s="37"/>
      <c r="AE34" s="37"/>
    </row>
    <row r="35" hidden="1" s="2" customFormat="1" ht="14.4" customHeight="1">
      <c r="A35" s="37"/>
      <c r="B35" s="38"/>
      <c r="C35" s="37"/>
      <c r="D35" s="37"/>
      <c r="E35" s="31" t="s">
        <v>45</v>
      </c>
      <c r="F35" s="121">
        <f>ROUND((SUM(BG85:BG123)),  2)</f>
        <v>0</v>
      </c>
      <c r="G35" s="37"/>
      <c r="H35" s="37"/>
      <c r="I35" s="122">
        <v>0.20999999999999999</v>
      </c>
      <c r="J35" s="121">
        <f>0</f>
        <v>0</v>
      </c>
      <c r="K35" s="37"/>
      <c r="L35" s="115"/>
      <c r="S35" s="37"/>
      <c r="T35" s="37"/>
      <c r="U35" s="37"/>
      <c r="V35" s="37"/>
      <c r="W35" s="37"/>
      <c r="X35" s="37"/>
      <c r="Y35" s="37"/>
      <c r="Z35" s="37"/>
      <c r="AA35" s="37"/>
      <c r="AB35" s="37"/>
      <c r="AC35" s="37"/>
      <c r="AD35" s="37"/>
      <c r="AE35" s="37"/>
    </row>
    <row r="36" hidden="1" s="2" customFormat="1" ht="14.4" customHeight="1">
      <c r="A36" s="37"/>
      <c r="B36" s="38"/>
      <c r="C36" s="37"/>
      <c r="D36" s="37"/>
      <c r="E36" s="31" t="s">
        <v>46</v>
      </c>
      <c r="F36" s="121">
        <f>ROUND((SUM(BH85:BH123)),  2)</f>
        <v>0</v>
      </c>
      <c r="G36" s="37"/>
      <c r="H36" s="37"/>
      <c r="I36" s="122">
        <v>0.14999999999999999</v>
      </c>
      <c r="J36" s="121">
        <f>0</f>
        <v>0</v>
      </c>
      <c r="K36" s="37"/>
      <c r="L36" s="115"/>
      <c r="S36" s="37"/>
      <c r="T36" s="37"/>
      <c r="U36" s="37"/>
      <c r="V36" s="37"/>
      <c r="W36" s="37"/>
      <c r="X36" s="37"/>
      <c r="Y36" s="37"/>
      <c r="Z36" s="37"/>
      <c r="AA36" s="37"/>
      <c r="AB36" s="37"/>
      <c r="AC36" s="37"/>
      <c r="AD36" s="37"/>
      <c r="AE36" s="37"/>
    </row>
    <row r="37" hidden="1" s="2" customFormat="1" ht="14.4" customHeight="1">
      <c r="A37" s="37"/>
      <c r="B37" s="38"/>
      <c r="C37" s="37"/>
      <c r="D37" s="37"/>
      <c r="E37" s="31" t="s">
        <v>47</v>
      </c>
      <c r="F37" s="121">
        <f>ROUND((SUM(BI85:BI123)),  2)</f>
        <v>0</v>
      </c>
      <c r="G37" s="37"/>
      <c r="H37" s="37"/>
      <c r="I37" s="122">
        <v>0</v>
      </c>
      <c r="J37" s="121">
        <f>0</f>
        <v>0</v>
      </c>
      <c r="K37" s="37"/>
      <c r="L37" s="115"/>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37"/>
      <c r="J38" s="37"/>
      <c r="K38" s="37"/>
      <c r="L38" s="115"/>
      <c r="S38" s="37"/>
      <c r="T38" s="37"/>
      <c r="U38" s="37"/>
      <c r="V38" s="37"/>
      <c r="W38" s="37"/>
      <c r="X38" s="37"/>
      <c r="Y38" s="37"/>
      <c r="Z38" s="37"/>
      <c r="AA38" s="37"/>
      <c r="AB38" s="37"/>
      <c r="AC38" s="37"/>
      <c r="AD38" s="37"/>
      <c r="AE38" s="37"/>
    </row>
    <row r="39" s="2" customFormat="1" ht="25.44" customHeight="1">
      <c r="A39" s="37"/>
      <c r="B39" s="38"/>
      <c r="C39" s="123"/>
      <c r="D39" s="124" t="s">
        <v>48</v>
      </c>
      <c r="E39" s="75"/>
      <c r="F39" s="75"/>
      <c r="G39" s="125" t="s">
        <v>49</v>
      </c>
      <c r="H39" s="126" t="s">
        <v>50</v>
      </c>
      <c r="I39" s="75"/>
      <c r="J39" s="127">
        <f>SUM(J30:J37)</f>
        <v>0</v>
      </c>
      <c r="K39" s="128"/>
      <c r="L39" s="115"/>
      <c r="S39" s="37"/>
      <c r="T39" s="37"/>
      <c r="U39" s="37"/>
      <c r="V39" s="37"/>
      <c r="W39" s="37"/>
      <c r="X39" s="37"/>
      <c r="Y39" s="37"/>
      <c r="Z39" s="37"/>
      <c r="AA39" s="37"/>
      <c r="AB39" s="37"/>
      <c r="AC39" s="37"/>
      <c r="AD39" s="37"/>
      <c r="AE39" s="37"/>
    </row>
    <row r="40" s="2" customFormat="1" ht="14.4" customHeight="1">
      <c r="A40" s="37"/>
      <c r="B40" s="54"/>
      <c r="C40" s="55"/>
      <c r="D40" s="55"/>
      <c r="E40" s="55"/>
      <c r="F40" s="55"/>
      <c r="G40" s="55"/>
      <c r="H40" s="55"/>
      <c r="I40" s="55"/>
      <c r="J40" s="55"/>
      <c r="K40" s="55"/>
      <c r="L40" s="115"/>
      <c r="S40" s="37"/>
      <c r="T40" s="37"/>
      <c r="U40" s="37"/>
      <c r="V40" s="37"/>
      <c r="W40" s="37"/>
      <c r="X40" s="37"/>
      <c r="Y40" s="37"/>
      <c r="Z40" s="37"/>
      <c r="AA40" s="37"/>
      <c r="AB40" s="37"/>
      <c r="AC40" s="37"/>
      <c r="AD40" s="37"/>
      <c r="AE40" s="37"/>
    </row>
    <row r="44" s="2" customFormat="1" ht="6.96" customHeight="1">
      <c r="A44" s="37"/>
      <c r="B44" s="56"/>
      <c r="C44" s="57"/>
      <c r="D44" s="57"/>
      <c r="E44" s="57"/>
      <c r="F44" s="57"/>
      <c r="G44" s="57"/>
      <c r="H44" s="57"/>
      <c r="I44" s="57"/>
      <c r="J44" s="57"/>
      <c r="K44" s="57"/>
      <c r="L44" s="115"/>
      <c r="S44" s="37"/>
      <c r="T44" s="37"/>
      <c r="U44" s="37"/>
      <c r="V44" s="37"/>
      <c r="W44" s="37"/>
      <c r="X44" s="37"/>
      <c r="Y44" s="37"/>
      <c r="Z44" s="37"/>
      <c r="AA44" s="37"/>
      <c r="AB44" s="37"/>
      <c r="AC44" s="37"/>
      <c r="AD44" s="37"/>
      <c r="AE44" s="37"/>
    </row>
    <row r="45" s="2" customFormat="1" ht="24.96" customHeight="1">
      <c r="A45" s="37"/>
      <c r="B45" s="38"/>
      <c r="C45" s="22" t="s">
        <v>98</v>
      </c>
      <c r="D45" s="37"/>
      <c r="E45" s="37"/>
      <c r="F45" s="37"/>
      <c r="G45" s="37"/>
      <c r="H45" s="37"/>
      <c r="I45" s="37"/>
      <c r="J45" s="37"/>
      <c r="K45" s="37"/>
      <c r="L45" s="115"/>
      <c r="S45" s="37"/>
      <c r="T45" s="37"/>
      <c r="U45" s="37"/>
      <c r="V45" s="37"/>
      <c r="W45" s="37"/>
      <c r="X45" s="37"/>
      <c r="Y45" s="37"/>
      <c r="Z45" s="37"/>
      <c r="AA45" s="37"/>
      <c r="AB45" s="37"/>
      <c r="AC45" s="37"/>
      <c r="AD45" s="37"/>
      <c r="AE45" s="37"/>
    </row>
    <row r="46" s="2" customFormat="1" ht="6.96" customHeight="1">
      <c r="A46" s="37"/>
      <c r="B46" s="38"/>
      <c r="C46" s="37"/>
      <c r="D46" s="37"/>
      <c r="E46" s="37"/>
      <c r="F46" s="37"/>
      <c r="G46" s="37"/>
      <c r="H46" s="37"/>
      <c r="I46" s="37"/>
      <c r="J46" s="37"/>
      <c r="K46" s="37"/>
      <c r="L46" s="115"/>
      <c r="S46" s="37"/>
      <c r="T46" s="37"/>
      <c r="U46" s="37"/>
      <c r="V46" s="37"/>
      <c r="W46" s="37"/>
      <c r="X46" s="37"/>
      <c r="Y46" s="37"/>
      <c r="Z46" s="37"/>
      <c r="AA46" s="37"/>
      <c r="AB46" s="37"/>
      <c r="AC46" s="37"/>
      <c r="AD46" s="37"/>
      <c r="AE46" s="37"/>
    </row>
    <row r="47" s="2" customFormat="1" ht="12" customHeight="1">
      <c r="A47" s="37"/>
      <c r="B47" s="38"/>
      <c r="C47" s="31" t="s">
        <v>17</v>
      </c>
      <c r="D47" s="37"/>
      <c r="E47" s="37"/>
      <c r="F47" s="37"/>
      <c r="G47" s="37"/>
      <c r="H47" s="37"/>
      <c r="I47" s="37"/>
      <c r="J47" s="37"/>
      <c r="K47" s="37"/>
      <c r="L47" s="115"/>
      <c r="S47" s="37"/>
      <c r="T47" s="37"/>
      <c r="U47" s="37"/>
      <c r="V47" s="37"/>
      <c r="W47" s="37"/>
      <c r="X47" s="37"/>
      <c r="Y47" s="37"/>
      <c r="Z47" s="37"/>
      <c r="AA47" s="37"/>
      <c r="AB47" s="37"/>
      <c r="AC47" s="37"/>
      <c r="AD47" s="37"/>
      <c r="AE47" s="37"/>
    </row>
    <row r="48" s="2" customFormat="1" ht="16.5" customHeight="1">
      <c r="A48" s="37"/>
      <c r="B48" s="38"/>
      <c r="C48" s="37"/>
      <c r="D48" s="37"/>
      <c r="E48" s="114" t="str">
        <f>E7</f>
        <v>Stavební úpravy pokojů 14 a 15 penzionu Athéna v Nové Včelnici</v>
      </c>
      <c r="F48" s="31"/>
      <c r="G48" s="31"/>
      <c r="H48" s="31"/>
      <c r="I48" s="37"/>
      <c r="J48" s="37"/>
      <c r="K48" s="37"/>
      <c r="L48" s="115"/>
      <c r="S48" s="37"/>
      <c r="T48" s="37"/>
      <c r="U48" s="37"/>
      <c r="V48" s="37"/>
      <c r="W48" s="37"/>
      <c r="X48" s="37"/>
      <c r="Y48" s="37"/>
      <c r="Z48" s="37"/>
      <c r="AA48" s="37"/>
      <c r="AB48" s="37"/>
      <c r="AC48" s="37"/>
      <c r="AD48" s="37"/>
      <c r="AE48" s="37"/>
    </row>
    <row r="49" s="2" customFormat="1" ht="12" customHeight="1">
      <c r="A49" s="37"/>
      <c r="B49" s="38"/>
      <c r="C49" s="31" t="s">
        <v>96</v>
      </c>
      <c r="D49" s="37"/>
      <c r="E49" s="37"/>
      <c r="F49" s="37"/>
      <c r="G49" s="37"/>
      <c r="H49" s="37"/>
      <c r="I49" s="37"/>
      <c r="J49" s="37"/>
      <c r="K49" s="37"/>
      <c r="L49" s="115"/>
      <c r="S49" s="37"/>
      <c r="T49" s="37"/>
      <c r="U49" s="37"/>
      <c r="V49" s="37"/>
      <c r="W49" s="37"/>
      <c r="X49" s="37"/>
      <c r="Y49" s="37"/>
      <c r="Z49" s="37"/>
      <c r="AA49" s="37"/>
      <c r="AB49" s="37"/>
      <c r="AC49" s="37"/>
      <c r="AD49" s="37"/>
      <c r="AE49" s="37"/>
    </row>
    <row r="50" s="2" customFormat="1" ht="16.5" customHeight="1">
      <c r="A50" s="37"/>
      <c r="B50" s="38"/>
      <c r="C50" s="37"/>
      <c r="D50" s="37"/>
      <c r="E50" s="61" t="str">
        <f>E9</f>
        <v>02 - elektroinstalace</v>
      </c>
      <c r="F50" s="37"/>
      <c r="G50" s="37"/>
      <c r="H50" s="37"/>
      <c r="I50" s="37"/>
      <c r="J50" s="37"/>
      <c r="K50" s="37"/>
      <c r="L50" s="115"/>
      <c r="S50" s="37"/>
      <c r="T50" s="37"/>
      <c r="U50" s="37"/>
      <c r="V50" s="37"/>
      <c r="W50" s="37"/>
      <c r="X50" s="37"/>
      <c r="Y50" s="37"/>
      <c r="Z50" s="37"/>
      <c r="AA50" s="37"/>
      <c r="AB50" s="37"/>
      <c r="AC50" s="37"/>
      <c r="AD50" s="37"/>
      <c r="AE50" s="37"/>
    </row>
    <row r="51" s="2" customFormat="1" ht="6.96" customHeight="1">
      <c r="A51" s="37"/>
      <c r="B51" s="38"/>
      <c r="C51" s="37"/>
      <c r="D51" s="37"/>
      <c r="E51" s="37"/>
      <c r="F51" s="37"/>
      <c r="G51" s="37"/>
      <c r="H51" s="37"/>
      <c r="I51" s="37"/>
      <c r="J51" s="37"/>
      <c r="K51" s="37"/>
      <c r="L51" s="115"/>
      <c r="S51" s="37"/>
      <c r="T51" s="37"/>
      <c r="U51" s="37"/>
      <c r="V51" s="37"/>
      <c r="W51" s="37"/>
      <c r="X51" s="37"/>
      <c r="Y51" s="37"/>
      <c r="Z51" s="37"/>
      <c r="AA51" s="37"/>
      <c r="AB51" s="37"/>
      <c r="AC51" s="37"/>
      <c r="AD51" s="37"/>
      <c r="AE51" s="37"/>
    </row>
    <row r="52" s="2" customFormat="1" ht="12" customHeight="1">
      <c r="A52" s="37"/>
      <c r="B52" s="38"/>
      <c r="C52" s="31" t="s">
        <v>22</v>
      </c>
      <c r="D52" s="37"/>
      <c r="E52" s="37"/>
      <c r="F52" s="26" t="str">
        <f>F12</f>
        <v xml:space="preserve"> </v>
      </c>
      <c r="G52" s="37"/>
      <c r="H52" s="37"/>
      <c r="I52" s="31" t="s">
        <v>24</v>
      </c>
      <c r="J52" s="63" t="str">
        <f>IF(J12="","",J12)</f>
        <v>4. 11. 2020</v>
      </c>
      <c r="K52" s="37"/>
      <c r="L52" s="115"/>
      <c r="S52" s="37"/>
      <c r="T52" s="37"/>
      <c r="U52" s="37"/>
      <c r="V52" s="37"/>
      <c r="W52" s="37"/>
      <c r="X52" s="37"/>
      <c r="Y52" s="37"/>
      <c r="Z52" s="37"/>
      <c r="AA52" s="37"/>
      <c r="AB52" s="37"/>
      <c r="AC52" s="37"/>
      <c r="AD52" s="37"/>
      <c r="AE52" s="37"/>
    </row>
    <row r="53" s="2" customFormat="1" ht="6.96" customHeight="1">
      <c r="A53" s="37"/>
      <c r="B53" s="38"/>
      <c r="C53" s="37"/>
      <c r="D53" s="37"/>
      <c r="E53" s="37"/>
      <c r="F53" s="37"/>
      <c r="G53" s="37"/>
      <c r="H53" s="37"/>
      <c r="I53" s="37"/>
      <c r="J53" s="37"/>
      <c r="K53" s="37"/>
      <c r="L53" s="115"/>
      <c r="S53" s="37"/>
      <c r="T53" s="37"/>
      <c r="U53" s="37"/>
      <c r="V53" s="37"/>
      <c r="W53" s="37"/>
      <c r="X53" s="37"/>
      <c r="Y53" s="37"/>
      <c r="Z53" s="37"/>
      <c r="AA53" s="37"/>
      <c r="AB53" s="37"/>
      <c r="AC53" s="37"/>
      <c r="AD53" s="37"/>
      <c r="AE53" s="37"/>
    </row>
    <row r="54" s="2" customFormat="1" ht="25.65" customHeight="1">
      <c r="A54" s="37"/>
      <c r="B54" s="38"/>
      <c r="C54" s="31" t="s">
        <v>26</v>
      </c>
      <c r="D54" s="37"/>
      <c r="E54" s="37"/>
      <c r="F54" s="26" t="str">
        <f>E15</f>
        <v xml:space="preserve"> </v>
      </c>
      <c r="G54" s="37"/>
      <c r="H54" s="37"/>
      <c r="I54" s="31" t="s">
        <v>32</v>
      </c>
      <c r="J54" s="35" t="str">
        <f>E21</f>
        <v>Věra Davidová, Nová Včelnice</v>
      </c>
      <c r="K54" s="37"/>
      <c r="L54" s="115"/>
      <c r="S54" s="37"/>
      <c r="T54" s="37"/>
      <c r="U54" s="37"/>
      <c r="V54" s="37"/>
      <c r="W54" s="37"/>
      <c r="X54" s="37"/>
      <c r="Y54" s="37"/>
      <c r="Z54" s="37"/>
      <c r="AA54" s="37"/>
      <c r="AB54" s="37"/>
      <c r="AC54" s="37"/>
      <c r="AD54" s="37"/>
      <c r="AE54" s="37"/>
    </row>
    <row r="55" s="2" customFormat="1" ht="15.15" customHeight="1">
      <c r="A55" s="37"/>
      <c r="B55" s="38"/>
      <c r="C55" s="31" t="s">
        <v>30</v>
      </c>
      <c r="D55" s="37"/>
      <c r="E55" s="37"/>
      <c r="F55" s="26" t="str">
        <f>IF(E18="","",E18)</f>
        <v>Vyplň údaj</v>
      </c>
      <c r="G55" s="37"/>
      <c r="H55" s="37"/>
      <c r="I55" s="31" t="s">
        <v>35</v>
      </c>
      <c r="J55" s="35" t="str">
        <f>E24</f>
        <v xml:space="preserve"> </v>
      </c>
      <c r="K55" s="37"/>
      <c r="L55" s="115"/>
      <c r="S55" s="37"/>
      <c r="T55" s="37"/>
      <c r="U55" s="37"/>
      <c r="V55" s="37"/>
      <c r="W55" s="37"/>
      <c r="X55" s="37"/>
      <c r="Y55" s="37"/>
      <c r="Z55" s="37"/>
      <c r="AA55" s="37"/>
      <c r="AB55" s="37"/>
      <c r="AC55" s="37"/>
      <c r="AD55" s="37"/>
      <c r="AE55" s="37"/>
    </row>
    <row r="56" s="2" customFormat="1" ht="10.32" customHeight="1">
      <c r="A56" s="37"/>
      <c r="B56" s="38"/>
      <c r="C56" s="37"/>
      <c r="D56" s="37"/>
      <c r="E56" s="37"/>
      <c r="F56" s="37"/>
      <c r="G56" s="37"/>
      <c r="H56" s="37"/>
      <c r="I56" s="37"/>
      <c r="J56" s="37"/>
      <c r="K56" s="37"/>
      <c r="L56" s="115"/>
      <c r="S56" s="37"/>
      <c r="T56" s="37"/>
      <c r="U56" s="37"/>
      <c r="V56" s="37"/>
      <c r="W56" s="37"/>
      <c r="X56" s="37"/>
      <c r="Y56" s="37"/>
      <c r="Z56" s="37"/>
      <c r="AA56" s="37"/>
      <c r="AB56" s="37"/>
      <c r="AC56" s="37"/>
      <c r="AD56" s="37"/>
      <c r="AE56" s="37"/>
    </row>
    <row r="57" s="2" customFormat="1" ht="29.28" customHeight="1">
      <c r="A57" s="37"/>
      <c r="B57" s="38"/>
      <c r="C57" s="129" t="s">
        <v>99</v>
      </c>
      <c r="D57" s="123"/>
      <c r="E57" s="123"/>
      <c r="F57" s="123"/>
      <c r="G57" s="123"/>
      <c r="H57" s="123"/>
      <c r="I57" s="123"/>
      <c r="J57" s="130" t="s">
        <v>100</v>
      </c>
      <c r="K57" s="123"/>
      <c r="L57" s="115"/>
      <c r="S57" s="37"/>
      <c r="T57" s="37"/>
      <c r="U57" s="37"/>
      <c r="V57" s="37"/>
      <c r="W57" s="37"/>
      <c r="X57" s="37"/>
      <c r="Y57" s="37"/>
      <c r="Z57" s="37"/>
      <c r="AA57" s="37"/>
      <c r="AB57" s="37"/>
      <c r="AC57" s="37"/>
      <c r="AD57" s="37"/>
      <c r="AE57" s="37"/>
    </row>
    <row r="58" s="2" customFormat="1" ht="10.32" customHeight="1">
      <c r="A58" s="37"/>
      <c r="B58" s="38"/>
      <c r="C58" s="37"/>
      <c r="D58" s="37"/>
      <c r="E58" s="37"/>
      <c r="F58" s="37"/>
      <c r="G58" s="37"/>
      <c r="H58" s="37"/>
      <c r="I58" s="37"/>
      <c r="J58" s="37"/>
      <c r="K58" s="37"/>
      <c r="L58" s="115"/>
      <c r="S58" s="37"/>
      <c r="T58" s="37"/>
      <c r="U58" s="37"/>
      <c r="V58" s="37"/>
      <c r="W58" s="37"/>
      <c r="X58" s="37"/>
      <c r="Y58" s="37"/>
      <c r="Z58" s="37"/>
      <c r="AA58" s="37"/>
      <c r="AB58" s="37"/>
      <c r="AC58" s="37"/>
      <c r="AD58" s="37"/>
      <c r="AE58" s="37"/>
    </row>
    <row r="59" s="2" customFormat="1" ht="22.8" customHeight="1">
      <c r="A59" s="37"/>
      <c r="B59" s="38"/>
      <c r="C59" s="131" t="s">
        <v>70</v>
      </c>
      <c r="D59" s="37"/>
      <c r="E59" s="37"/>
      <c r="F59" s="37"/>
      <c r="G59" s="37"/>
      <c r="H59" s="37"/>
      <c r="I59" s="37"/>
      <c r="J59" s="89">
        <f>J85</f>
        <v>0</v>
      </c>
      <c r="K59" s="37"/>
      <c r="L59" s="115"/>
      <c r="S59" s="37"/>
      <c r="T59" s="37"/>
      <c r="U59" s="37"/>
      <c r="V59" s="37"/>
      <c r="W59" s="37"/>
      <c r="X59" s="37"/>
      <c r="Y59" s="37"/>
      <c r="Z59" s="37"/>
      <c r="AA59" s="37"/>
      <c r="AB59" s="37"/>
      <c r="AC59" s="37"/>
      <c r="AD59" s="37"/>
      <c r="AE59" s="37"/>
      <c r="AU59" s="18" t="s">
        <v>101</v>
      </c>
    </row>
    <row r="60" s="9" customFormat="1" ht="24.96" customHeight="1">
      <c r="A60" s="9"/>
      <c r="B60" s="132"/>
      <c r="C60" s="9"/>
      <c r="D60" s="133" t="s">
        <v>865</v>
      </c>
      <c r="E60" s="134"/>
      <c r="F60" s="134"/>
      <c r="G60" s="134"/>
      <c r="H60" s="134"/>
      <c r="I60" s="134"/>
      <c r="J60" s="135">
        <f>J86</f>
        <v>0</v>
      </c>
      <c r="K60" s="9"/>
      <c r="L60" s="132"/>
      <c r="S60" s="9"/>
      <c r="T60" s="9"/>
      <c r="U60" s="9"/>
      <c r="V60" s="9"/>
      <c r="W60" s="9"/>
      <c r="X60" s="9"/>
      <c r="Y60" s="9"/>
      <c r="Z60" s="9"/>
      <c r="AA60" s="9"/>
      <c r="AB60" s="9"/>
      <c r="AC60" s="9"/>
      <c r="AD60" s="9"/>
      <c r="AE60" s="9"/>
    </row>
    <row r="61" s="9" customFormat="1" ht="24.96" customHeight="1">
      <c r="A61" s="9"/>
      <c r="B61" s="132"/>
      <c r="C61" s="9"/>
      <c r="D61" s="133" t="s">
        <v>866</v>
      </c>
      <c r="E61" s="134"/>
      <c r="F61" s="134"/>
      <c r="G61" s="134"/>
      <c r="H61" s="134"/>
      <c r="I61" s="134"/>
      <c r="J61" s="135">
        <f>J100</f>
        <v>0</v>
      </c>
      <c r="K61" s="9"/>
      <c r="L61" s="132"/>
      <c r="S61" s="9"/>
      <c r="T61" s="9"/>
      <c r="U61" s="9"/>
      <c r="V61" s="9"/>
      <c r="W61" s="9"/>
      <c r="X61" s="9"/>
      <c r="Y61" s="9"/>
      <c r="Z61" s="9"/>
      <c r="AA61" s="9"/>
      <c r="AB61" s="9"/>
      <c r="AC61" s="9"/>
      <c r="AD61" s="9"/>
      <c r="AE61" s="9"/>
    </row>
    <row r="62" s="9" customFormat="1" ht="24.96" customHeight="1">
      <c r="A62" s="9"/>
      <c r="B62" s="132"/>
      <c r="C62" s="9"/>
      <c r="D62" s="133" t="s">
        <v>867</v>
      </c>
      <c r="E62" s="134"/>
      <c r="F62" s="134"/>
      <c r="G62" s="134"/>
      <c r="H62" s="134"/>
      <c r="I62" s="134"/>
      <c r="J62" s="135">
        <f>J102</f>
        <v>0</v>
      </c>
      <c r="K62" s="9"/>
      <c r="L62" s="132"/>
      <c r="S62" s="9"/>
      <c r="T62" s="9"/>
      <c r="U62" s="9"/>
      <c r="V62" s="9"/>
      <c r="W62" s="9"/>
      <c r="X62" s="9"/>
      <c r="Y62" s="9"/>
      <c r="Z62" s="9"/>
      <c r="AA62" s="9"/>
      <c r="AB62" s="9"/>
      <c r="AC62" s="9"/>
      <c r="AD62" s="9"/>
      <c r="AE62" s="9"/>
    </row>
    <row r="63" s="9" customFormat="1" ht="24.96" customHeight="1">
      <c r="A63" s="9"/>
      <c r="B63" s="132"/>
      <c r="C63" s="9"/>
      <c r="D63" s="133" t="s">
        <v>868</v>
      </c>
      <c r="E63" s="134"/>
      <c r="F63" s="134"/>
      <c r="G63" s="134"/>
      <c r="H63" s="134"/>
      <c r="I63" s="134"/>
      <c r="J63" s="135">
        <f>J104</f>
        <v>0</v>
      </c>
      <c r="K63" s="9"/>
      <c r="L63" s="132"/>
      <c r="S63" s="9"/>
      <c r="T63" s="9"/>
      <c r="U63" s="9"/>
      <c r="V63" s="9"/>
      <c r="W63" s="9"/>
      <c r="X63" s="9"/>
      <c r="Y63" s="9"/>
      <c r="Z63" s="9"/>
      <c r="AA63" s="9"/>
      <c r="AB63" s="9"/>
      <c r="AC63" s="9"/>
      <c r="AD63" s="9"/>
      <c r="AE63" s="9"/>
    </row>
    <row r="64" s="9" customFormat="1" ht="24.96" customHeight="1">
      <c r="A64" s="9"/>
      <c r="B64" s="132"/>
      <c r="C64" s="9"/>
      <c r="D64" s="133" t="s">
        <v>869</v>
      </c>
      <c r="E64" s="134"/>
      <c r="F64" s="134"/>
      <c r="G64" s="134"/>
      <c r="H64" s="134"/>
      <c r="I64" s="134"/>
      <c r="J64" s="135">
        <f>J108</f>
        <v>0</v>
      </c>
      <c r="K64" s="9"/>
      <c r="L64" s="132"/>
      <c r="S64" s="9"/>
      <c r="T64" s="9"/>
      <c r="U64" s="9"/>
      <c r="V64" s="9"/>
      <c r="W64" s="9"/>
      <c r="X64" s="9"/>
      <c r="Y64" s="9"/>
      <c r="Z64" s="9"/>
      <c r="AA64" s="9"/>
      <c r="AB64" s="9"/>
      <c r="AC64" s="9"/>
      <c r="AD64" s="9"/>
      <c r="AE64" s="9"/>
    </row>
    <row r="65" s="9" customFormat="1" ht="24.96" customHeight="1">
      <c r="A65" s="9"/>
      <c r="B65" s="132"/>
      <c r="C65" s="9"/>
      <c r="D65" s="133" t="s">
        <v>870</v>
      </c>
      <c r="E65" s="134"/>
      <c r="F65" s="134"/>
      <c r="G65" s="134"/>
      <c r="H65" s="134"/>
      <c r="I65" s="134"/>
      <c r="J65" s="135">
        <f>J115</f>
        <v>0</v>
      </c>
      <c r="K65" s="9"/>
      <c r="L65" s="132"/>
      <c r="S65" s="9"/>
      <c r="T65" s="9"/>
      <c r="U65" s="9"/>
      <c r="V65" s="9"/>
      <c r="W65" s="9"/>
      <c r="X65" s="9"/>
      <c r="Y65" s="9"/>
      <c r="Z65" s="9"/>
      <c r="AA65" s="9"/>
      <c r="AB65" s="9"/>
      <c r="AC65" s="9"/>
      <c r="AD65" s="9"/>
      <c r="AE65" s="9"/>
    </row>
    <row r="66" s="2" customFormat="1" ht="21.84" customHeight="1">
      <c r="A66" s="37"/>
      <c r="B66" s="38"/>
      <c r="C66" s="37"/>
      <c r="D66" s="37"/>
      <c r="E66" s="37"/>
      <c r="F66" s="37"/>
      <c r="G66" s="37"/>
      <c r="H66" s="37"/>
      <c r="I66" s="37"/>
      <c r="J66" s="37"/>
      <c r="K66" s="37"/>
      <c r="L66" s="115"/>
      <c r="S66" s="37"/>
      <c r="T66" s="37"/>
      <c r="U66" s="37"/>
      <c r="V66" s="37"/>
      <c r="W66" s="37"/>
      <c r="X66" s="37"/>
      <c r="Y66" s="37"/>
      <c r="Z66" s="37"/>
      <c r="AA66" s="37"/>
      <c r="AB66" s="37"/>
      <c r="AC66" s="37"/>
      <c r="AD66" s="37"/>
      <c r="AE66" s="37"/>
    </row>
    <row r="67" s="2" customFormat="1" ht="6.96" customHeight="1">
      <c r="A67" s="37"/>
      <c r="B67" s="54"/>
      <c r="C67" s="55"/>
      <c r="D67" s="55"/>
      <c r="E67" s="55"/>
      <c r="F67" s="55"/>
      <c r="G67" s="55"/>
      <c r="H67" s="55"/>
      <c r="I67" s="55"/>
      <c r="J67" s="55"/>
      <c r="K67" s="55"/>
      <c r="L67" s="115"/>
      <c r="S67" s="37"/>
      <c r="T67" s="37"/>
      <c r="U67" s="37"/>
      <c r="V67" s="37"/>
      <c r="W67" s="37"/>
      <c r="X67" s="37"/>
      <c r="Y67" s="37"/>
      <c r="Z67" s="37"/>
      <c r="AA67" s="37"/>
      <c r="AB67" s="37"/>
      <c r="AC67" s="37"/>
      <c r="AD67" s="37"/>
      <c r="AE67" s="37"/>
    </row>
    <row r="71" s="2" customFormat="1" ht="6.96" customHeight="1">
      <c r="A71" s="37"/>
      <c r="B71" s="56"/>
      <c r="C71" s="57"/>
      <c r="D71" s="57"/>
      <c r="E71" s="57"/>
      <c r="F71" s="57"/>
      <c r="G71" s="57"/>
      <c r="H71" s="57"/>
      <c r="I71" s="57"/>
      <c r="J71" s="57"/>
      <c r="K71" s="57"/>
      <c r="L71" s="115"/>
      <c r="S71" s="37"/>
      <c r="T71" s="37"/>
      <c r="U71" s="37"/>
      <c r="V71" s="37"/>
      <c r="W71" s="37"/>
      <c r="X71" s="37"/>
      <c r="Y71" s="37"/>
      <c r="Z71" s="37"/>
      <c r="AA71" s="37"/>
      <c r="AB71" s="37"/>
      <c r="AC71" s="37"/>
      <c r="AD71" s="37"/>
      <c r="AE71" s="37"/>
    </row>
    <row r="72" s="2" customFormat="1" ht="24.96" customHeight="1">
      <c r="A72" s="37"/>
      <c r="B72" s="38"/>
      <c r="C72" s="22" t="s">
        <v>120</v>
      </c>
      <c r="D72" s="37"/>
      <c r="E72" s="37"/>
      <c r="F72" s="37"/>
      <c r="G72" s="37"/>
      <c r="H72" s="37"/>
      <c r="I72" s="37"/>
      <c r="J72" s="37"/>
      <c r="K72" s="37"/>
      <c r="L72" s="115"/>
      <c r="S72" s="37"/>
      <c r="T72" s="37"/>
      <c r="U72" s="37"/>
      <c r="V72" s="37"/>
      <c r="W72" s="37"/>
      <c r="X72" s="37"/>
      <c r="Y72" s="37"/>
      <c r="Z72" s="37"/>
      <c r="AA72" s="37"/>
      <c r="AB72" s="37"/>
      <c r="AC72" s="37"/>
      <c r="AD72" s="37"/>
      <c r="AE72" s="37"/>
    </row>
    <row r="73" s="2" customFormat="1" ht="6.96" customHeight="1">
      <c r="A73" s="37"/>
      <c r="B73" s="38"/>
      <c r="C73" s="37"/>
      <c r="D73" s="37"/>
      <c r="E73" s="37"/>
      <c r="F73" s="37"/>
      <c r="G73" s="37"/>
      <c r="H73" s="37"/>
      <c r="I73" s="37"/>
      <c r="J73" s="37"/>
      <c r="K73" s="37"/>
      <c r="L73" s="115"/>
      <c r="S73" s="37"/>
      <c r="T73" s="37"/>
      <c r="U73" s="37"/>
      <c r="V73" s="37"/>
      <c r="W73" s="37"/>
      <c r="X73" s="37"/>
      <c r="Y73" s="37"/>
      <c r="Z73" s="37"/>
      <c r="AA73" s="37"/>
      <c r="AB73" s="37"/>
      <c r="AC73" s="37"/>
      <c r="AD73" s="37"/>
      <c r="AE73" s="37"/>
    </row>
    <row r="74" s="2" customFormat="1" ht="12" customHeight="1">
      <c r="A74" s="37"/>
      <c r="B74" s="38"/>
      <c r="C74" s="31" t="s">
        <v>17</v>
      </c>
      <c r="D74" s="37"/>
      <c r="E74" s="37"/>
      <c r="F74" s="37"/>
      <c r="G74" s="37"/>
      <c r="H74" s="37"/>
      <c r="I74" s="37"/>
      <c r="J74" s="37"/>
      <c r="K74" s="37"/>
      <c r="L74" s="115"/>
      <c r="S74" s="37"/>
      <c r="T74" s="37"/>
      <c r="U74" s="37"/>
      <c r="V74" s="37"/>
      <c r="W74" s="37"/>
      <c r="X74" s="37"/>
      <c r="Y74" s="37"/>
      <c r="Z74" s="37"/>
      <c r="AA74" s="37"/>
      <c r="AB74" s="37"/>
      <c r="AC74" s="37"/>
      <c r="AD74" s="37"/>
      <c r="AE74" s="37"/>
    </row>
    <row r="75" s="2" customFormat="1" ht="16.5" customHeight="1">
      <c r="A75" s="37"/>
      <c r="B75" s="38"/>
      <c r="C75" s="37"/>
      <c r="D75" s="37"/>
      <c r="E75" s="114" t="str">
        <f>E7</f>
        <v>Stavební úpravy pokojů 14 a 15 penzionu Athéna v Nové Včelnici</v>
      </c>
      <c r="F75" s="31"/>
      <c r="G75" s="31"/>
      <c r="H75" s="31"/>
      <c r="I75" s="37"/>
      <c r="J75" s="37"/>
      <c r="K75" s="37"/>
      <c r="L75" s="115"/>
      <c r="S75" s="37"/>
      <c r="T75" s="37"/>
      <c r="U75" s="37"/>
      <c r="V75" s="37"/>
      <c r="W75" s="37"/>
      <c r="X75" s="37"/>
      <c r="Y75" s="37"/>
      <c r="Z75" s="37"/>
      <c r="AA75" s="37"/>
      <c r="AB75" s="37"/>
      <c r="AC75" s="37"/>
      <c r="AD75" s="37"/>
      <c r="AE75" s="37"/>
    </row>
    <row r="76" s="2" customFormat="1" ht="12" customHeight="1">
      <c r="A76" s="37"/>
      <c r="B76" s="38"/>
      <c r="C76" s="31" t="s">
        <v>96</v>
      </c>
      <c r="D76" s="37"/>
      <c r="E76" s="37"/>
      <c r="F76" s="37"/>
      <c r="G76" s="37"/>
      <c r="H76" s="37"/>
      <c r="I76" s="37"/>
      <c r="J76" s="37"/>
      <c r="K76" s="37"/>
      <c r="L76" s="115"/>
      <c r="S76" s="37"/>
      <c r="T76" s="37"/>
      <c r="U76" s="37"/>
      <c r="V76" s="37"/>
      <c r="W76" s="37"/>
      <c r="X76" s="37"/>
      <c r="Y76" s="37"/>
      <c r="Z76" s="37"/>
      <c r="AA76" s="37"/>
      <c r="AB76" s="37"/>
      <c r="AC76" s="37"/>
      <c r="AD76" s="37"/>
      <c r="AE76" s="37"/>
    </row>
    <row r="77" s="2" customFormat="1" ht="16.5" customHeight="1">
      <c r="A77" s="37"/>
      <c r="B77" s="38"/>
      <c r="C77" s="37"/>
      <c r="D77" s="37"/>
      <c r="E77" s="61" t="str">
        <f>E9</f>
        <v>02 - elektroinstalace</v>
      </c>
      <c r="F77" s="37"/>
      <c r="G77" s="37"/>
      <c r="H77" s="37"/>
      <c r="I77" s="37"/>
      <c r="J77" s="37"/>
      <c r="K77" s="37"/>
      <c r="L77" s="115"/>
      <c r="S77" s="37"/>
      <c r="T77" s="37"/>
      <c r="U77" s="37"/>
      <c r="V77" s="37"/>
      <c r="W77" s="37"/>
      <c r="X77" s="37"/>
      <c r="Y77" s="37"/>
      <c r="Z77" s="37"/>
      <c r="AA77" s="37"/>
      <c r="AB77" s="37"/>
      <c r="AC77" s="37"/>
      <c r="AD77" s="37"/>
      <c r="AE77" s="37"/>
    </row>
    <row r="78" s="2" customFormat="1" ht="6.96" customHeight="1">
      <c r="A78" s="37"/>
      <c r="B78" s="38"/>
      <c r="C78" s="37"/>
      <c r="D78" s="37"/>
      <c r="E78" s="37"/>
      <c r="F78" s="37"/>
      <c r="G78" s="37"/>
      <c r="H78" s="37"/>
      <c r="I78" s="37"/>
      <c r="J78" s="37"/>
      <c r="K78" s="37"/>
      <c r="L78" s="115"/>
      <c r="S78" s="37"/>
      <c r="T78" s="37"/>
      <c r="U78" s="37"/>
      <c r="V78" s="37"/>
      <c r="W78" s="37"/>
      <c r="X78" s="37"/>
      <c r="Y78" s="37"/>
      <c r="Z78" s="37"/>
      <c r="AA78" s="37"/>
      <c r="AB78" s="37"/>
      <c r="AC78" s="37"/>
      <c r="AD78" s="37"/>
      <c r="AE78" s="37"/>
    </row>
    <row r="79" s="2" customFormat="1" ht="12" customHeight="1">
      <c r="A79" s="37"/>
      <c r="B79" s="38"/>
      <c r="C79" s="31" t="s">
        <v>22</v>
      </c>
      <c r="D79" s="37"/>
      <c r="E79" s="37"/>
      <c r="F79" s="26" t="str">
        <f>F12</f>
        <v xml:space="preserve"> </v>
      </c>
      <c r="G79" s="37"/>
      <c r="H79" s="37"/>
      <c r="I79" s="31" t="s">
        <v>24</v>
      </c>
      <c r="J79" s="63" t="str">
        <f>IF(J12="","",J12)</f>
        <v>4. 11. 2020</v>
      </c>
      <c r="K79" s="37"/>
      <c r="L79" s="115"/>
      <c r="S79" s="37"/>
      <c r="T79" s="37"/>
      <c r="U79" s="37"/>
      <c r="V79" s="37"/>
      <c r="W79" s="37"/>
      <c r="X79" s="37"/>
      <c r="Y79" s="37"/>
      <c r="Z79" s="37"/>
      <c r="AA79" s="37"/>
      <c r="AB79" s="37"/>
      <c r="AC79" s="37"/>
      <c r="AD79" s="37"/>
      <c r="AE79" s="37"/>
    </row>
    <row r="80" s="2" customFormat="1" ht="6.96" customHeight="1">
      <c r="A80" s="37"/>
      <c r="B80" s="38"/>
      <c r="C80" s="37"/>
      <c r="D80" s="37"/>
      <c r="E80" s="37"/>
      <c r="F80" s="37"/>
      <c r="G80" s="37"/>
      <c r="H80" s="37"/>
      <c r="I80" s="37"/>
      <c r="J80" s="37"/>
      <c r="K80" s="37"/>
      <c r="L80" s="115"/>
      <c r="S80" s="37"/>
      <c r="T80" s="37"/>
      <c r="U80" s="37"/>
      <c r="V80" s="37"/>
      <c r="W80" s="37"/>
      <c r="X80" s="37"/>
      <c r="Y80" s="37"/>
      <c r="Z80" s="37"/>
      <c r="AA80" s="37"/>
      <c r="AB80" s="37"/>
      <c r="AC80" s="37"/>
      <c r="AD80" s="37"/>
      <c r="AE80" s="37"/>
    </row>
    <row r="81" s="2" customFormat="1" ht="25.65" customHeight="1">
      <c r="A81" s="37"/>
      <c r="B81" s="38"/>
      <c r="C81" s="31" t="s">
        <v>26</v>
      </c>
      <c r="D81" s="37"/>
      <c r="E81" s="37"/>
      <c r="F81" s="26" t="str">
        <f>E15</f>
        <v xml:space="preserve"> </v>
      </c>
      <c r="G81" s="37"/>
      <c r="H81" s="37"/>
      <c r="I81" s="31" t="s">
        <v>32</v>
      </c>
      <c r="J81" s="35" t="str">
        <f>E21</f>
        <v>Věra Davidová, Nová Včelnice</v>
      </c>
      <c r="K81" s="37"/>
      <c r="L81" s="115"/>
      <c r="S81" s="37"/>
      <c r="T81" s="37"/>
      <c r="U81" s="37"/>
      <c r="V81" s="37"/>
      <c r="W81" s="37"/>
      <c r="X81" s="37"/>
      <c r="Y81" s="37"/>
      <c r="Z81" s="37"/>
      <c r="AA81" s="37"/>
      <c r="AB81" s="37"/>
      <c r="AC81" s="37"/>
      <c r="AD81" s="37"/>
      <c r="AE81" s="37"/>
    </row>
    <row r="82" s="2" customFormat="1" ht="15.15" customHeight="1">
      <c r="A82" s="37"/>
      <c r="B82" s="38"/>
      <c r="C82" s="31" t="s">
        <v>30</v>
      </c>
      <c r="D82" s="37"/>
      <c r="E82" s="37"/>
      <c r="F82" s="26" t="str">
        <f>IF(E18="","",E18)</f>
        <v>Vyplň údaj</v>
      </c>
      <c r="G82" s="37"/>
      <c r="H82" s="37"/>
      <c r="I82" s="31" t="s">
        <v>35</v>
      </c>
      <c r="J82" s="35" t="str">
        <f>E24</f>
        <v xml:space="preserve"> </v>
      </c>
      <c r="K82" s="37"/>
      <c r="L82" s="115"/>
      <c r="S82" s="37"/>
      <c r="T82" s="37"/>
      <c r="U82" s="37"/>
      <c r="V82" s="37"/>
      <c r="W82" s="37"/>
      <c r="X82" s="37"/>
      <c r="Y82" s="37"/>
      <c r="Z82" s="37"/>
      <c r="AA82" s="37"/>
      <c r="AB82" s="37"/>
      <c r="AC82" s="37"/>
      <c r="AD82" s="37"/>
      <c r="AE82" s="37"/>
    </row>
    <row r="83" s="2" customFormat="1" ht="10.32" customHeight="1">
      <c r="A83" s="37"/>
      <c r="B83" s="38"/>
      <c r="C83" s="37"/>
      <c r="D83" s="37"/>
      <c r="E83" s="37"/>
      <c r="F83" s="37"/>
      <c r="G83" s="37"/>
      <c r="H83" s="37"/>
      <c r="I83" s="37"/>
      <c r="J83" s="37"/>
      <c r="K83" s="37"/>
      <c r="L83" s="115"/>
      <c r="S83" s="37"/>
      <c r="T83" s="37"/>
      <c r="U83" s="37"/>
      <c r="V83" s="37"/>
      <c r="W83" s="37"/>
      <c r="X83" s="37"/>
      <c r="Y83" s="37"/>
      <c r="Z83" s="37"/>
      <c r="AA83" s="37"/>
      <c r="AB83" s="37"/>
      <c r="AC83" s="37"/>
      <c r="AD83" s="37"/>
      <c r="AE83" s="37"/>
    </row>
    <row r="84" s="11" customFormat="1" ht="29.28" customHeight="1">
      <c r="A84" s="140"/>
      <c r="B84" s="141"/>
      <c r="C84" s="142" t="s">
        <v>121</v>
      </c>
      <c r="D84" s="143" t="s">
        <v>57</v>
      </c>
      <c r="E84" s="143" t="s">
        <v>53</v>
      </c>
      <c r="F84" s="143" t="s">
        <v>54</v>
      </c>
      <c r="G84" s="143" t="s">
        <v>122</v>
      </c>
      <c r="H84" s="143" t="s">
        <v>123</v>
      </c>
      <c r="I84" s="143" t="s">
        <v>124</v>
      </c>
      <c r="J84" s="143" t="s">
        <v>100</v>
      </c>
      <c r="K84" s="144" t="s">
        <v>125</v>
      </c>
      <c r="L84" s="145"/>
      <c r="M84" s="79" t="s">
        <v>3</v>
      </c>
      <c r="N84" s="80" t="s">
        <v>42</v>
      </c>
      <c r="O84" s="80" t="s">
        <v>126</v>
      </c>
      <c r="P84" s="80" t="s">
        <v>127</v>
      </c>
      <c r="Q84" s="80" t="s">
        <v>128</v>
      </c>
      <c r="R84" s="80" t="s">
        <v>129</v>
      </c>
      <c r="S84" s="80" t="s">
        <v>130</v>
      </c>
      <c r="T84" s="81" t="s">
        <v>131</v>
      </c>
      <c r="U84" s="140"/>
      <c r="V84" s="140"/>
      <c r="W84" s="140"/>
      <c r="X84" s="140"/>
      <c r="Y84" s="140"/>
      <c r="Z84" s="140"/>
      <c r="AA84" s="140"/>
      <c r="AB84" s="140"/>
      <c r="AC84" s="140"/>
      <c r="AD84" s="140"/>
      <c r="AE84" s="140"/>
    </row>
    <row r="85" s="2" customFormat="1" ht="22.8" customHeight="1">
      <c r="A85" s="37"/>
      <c r="B85" s="38"/>
      <c r="C85" s="86" t="s">
        <v>132</v>
      </c>
      <c r="D85" s="37"/>
      <c r="E85" s="37"/>
      <c r="F85" s="37"/>
      <c r="G85" s="37"/>
      <c r="H85" s="37"/>
      <c r="I85" s="37"/>
      <c r="J85" s="146">
        <f>BK85</f>
        <v>0</v>
      </c>
      <c r="K85" s="37"/>
      <c r="L85" s="38"/>
      <c r="M85" s="82"/>
      <c r="N85" s="67"/>
      <c r="O85" s="83"/>
      <c r="P85" s="147">
        <f>P86+P100+P102+P104+P108+P115</f>
        <v>0</v>
      </c>
      <c r="Q85" s="83"/>
      <c r="R85" s="147">
        <f>R86+R100+R102+R104+R108+R115</f>
        <v>0</v>
      </c>
      <c r="S85" s="83"/>
      <c r="T85" s="148">
        <f>T86+T100+T102+T104+T108+T115</f>
        <v>0</v>
      </c>
      <c r="U85" s="37"/>
      <c r="V85" s="37"/>
      <c r="W85" s="37"/>
      <c r="X85" s="37"/>
      <c r="Y85" s="37"/>
      <c r="Z85" s="37"/>
      <c r="AA85" s="37"/>
      <c r="AB85" s="37"/>
      <c r="AC85" s="37"/>
      <c r="AD85" s="37"/>
      <c r="AE85" s="37"/>
      <c r="AT85" s="18" t="s">
        <v>71</v>
      </c>
      <c r="AU85" s="18" t="s">
        <v>101</v>
      </c>
      <c r="BK85" s="149">
        <f>BK86+BK100+BK102+BK104+BK108+BK115</f>
        <v>0</v>
      </c>
    </row>
    <row r="86" s="12" customFormat="1" ht="25.92" customHeight="1">
      <c r="A86" s="12"/>
      <c r="B86" s="150"/>
      <c r="C86" s="12"/>
      <c r="D86" s="151" t="s">
        <v>71</v>
      </c>
      <c r="E86" s="152" t="s">
        <v>871</v>
      </c>
      <c r="F86" s="152" t="s">
        <v>872</v>
      </c>
      <c r="G86" s="12"/>
      <c r="H86" s="12"/>
      <c r="I86" s="153"/>
      <c r="J86" s="154">
        <f>BK86</f>
        <v>0</v>
      </c>
      <c r="K86" s="12"/>
      <c r="L86" s="150"/>
      <c r="M86" s="155"/>
      <c r="N86" s="156"/>
      <c r="O86" s="156"/>
      <c r="P86" s="157">
        <f>SUM(P87:P99)</f>
        <v>0</v>
      </c>
      <c r="Q86" s="156"/>
      <c r="R86" s="157">
        <f>SUM(R87:R99)</f>
        <v>0</v>
      </c>
      <c r="S86" s="156"/>
      <c r="T86" s="158">
        <f>SUM(T87:T99)</f>
        <v>0</v>
      </c>
      <c r="U86" s="12"/>
      <c r="V86" s="12"/>
      <c r="W86" s="12"/>
      <c r="X86" s="12"/>
      <c r="Y86" s="12"/>
      <c r="Z86" s="12"/>
      <c r="AA86" s="12"/>
      <c r="AB86" s="12"/>
      <c r="AC86" s="12"/>
      <c r="AD86" s="12"/>
      <c r="AE86" s="12"/>
      <c r="AR86" s="151" t="s">
        <v>80</v>
      </c>
      <c r="AT86" s="159" t="s">
        <v>71</v>
      </c>
      <c r="AU86" s="159" t="s">
        <v>72</v>
      </c>
      <c r="AY86" s="151" t="s">
        <v>135</v>
      </c>
      <c r="BK86" s="160">
        <f>SUM(BK87:BK99)</f>
        <v>0</v>
      </c>
    </row>
    <row r="87" s="2" customFormat="1" ht="14.4" customHeight="1">
      <c r="A87" s="37"/>
      <c r="B87" s="163"/>
      <c r="C87" s="164" t="s">
        <v>80</v>
      </c>
      <c r="D87" s="164" t="s">
        <v>138</v>
      </c>
      <c r="E87" s="165" t="s">
        <v>873</v>
      </c>
      <c r="F87" s="166" t="s">
        <v>874</v>
      </c>
      <c r="G87" s="167" t="s">
        <v>242</v>
      </c>
      <c r="H87" s="168">
        <v>60</v>
      </c>
      <c r="I87" s="169"/>
      <c r="J87" s="170">
        <f>ROUND(I87*H87,2)</f>
        <v>0</v>
      </c>
      <c r="K87" s="166" t="s">
        <v>3</v>
      </c>
      <c r="L87" s="38"/>
      <c r="M87" s="171" t="s">
        <v>3</v>
      </c>
      <c r="N87" s="172" t="s">
        <v>43</v>
      </c>
      <c r="O87" s="71"/>
      <c r="P87" s="173">
        <f>O87*H87</f>
        <v>0</v>
      </c>
      <c r="Q87" s="173">
        <v>0</v>
      </c>
      <c r="R87" s="173">
        <f>Q87*H87</f>
        <v>0</v>
      </c>
      <c r="S87" s="173">
        <v>0</v>
      </c>
      <c r="T87" s="174">
        <f>S87*H87</f>
        <v>0</v>
      </c>
      <c r="U87" s="37"/>
      <c r="V87" s="37"/>
      <c r="W87" s="37"/>
      <c r="X87" s="37"/>
      <c r="Y87" s="37"/>
      <c r="Z87" s="37"/>
      <c r="AA87" s="37"/>
      <c r="AB87" s="37"/>
      <c r="AC87" s="37"/>
      <c r="AD87" s="37"/>
      <c r="AE87" s="37"/>
      <c r="AR87" s="175" t="s">
        <v>143</v>
      </c>
      <c r="AT87" s="175" t="s">
        <v>138</v>
      </c>
      <c r="AU87" s="175" t="s">
        <v>80</v>
      </c>
      <c r="AY87" s="18" t="s">
        <v>135</v>
      </c>
      <c r="BE87" s="176">
        <f>IF(N87="základní",J87,0)</f>
        <v>0</v>
      </c>
      <c r="BF87" s="176">
        <f>IF(N87="snížená",J87,0)</f>
        <v>0</v>
      </c>
      <c r="BG87" s="176">
        <f>IF(N87="zákl. přenesená",J87,0)</f>
        <v>0</v>
      </c>
      <c r="BH87" s="176">
        <f>IF(N87="sníž. přenesená",J87,0)</f>
        <v>0</v>
      </c>
      <c r="BI87" s="176">
        <f>IF(N87="nulová",J87,0)</f>
        <v>0</v>
      </c>
      <c r="BJ87" s="18" t="s">
        <v>80</v>
      </c>
      <c r="BK87" s="176">
        <f>ROUND(I87*H87,2)</f>
        <v>0</v>
      </c>
      <c r="BL87" s="18" t="s">
        <v>143</v>
      </c>
      <c r="BM87" s="175" t="s">
        <v>82</v>
      </c>
    </row>
    <row r="88" s="2" customFormat="1" ht="14.4" customHeight="1">
      <c r="A88" s="37"/>
      <c r="B88" s="163"/>
      <c r="C88" s="164" t="s">
        <v>82</v>
      </c>
      <c r="D88" s="164" t="s">
        <v>138</v>
      </c>
      <c r="E88" s="165" t="s">
        <v>875</v>
      </c>
      <c r="F88" s="166" t="s">
        <v>876</v>
      </c>
      <c r="G88" s="167" t="s">
        <v>242</v>
      </c>
      <c r="H88" s="168">
        <v>130</v>
      </c>
      <c r="I88" s="169"/>
      <c r="J88" s="170">
        <f>ROUND(I88*H88,2)</f>
        <v>0</v>
      </c>
      <c r="K88" s="166" t="s">
        <v>3</v>
      </c>
      <c r="L88" s="38"/>
      <c r="M88" s="171" t="s">
        <v>3</v>
      </c>
      <c r="N88" s="172" t="s">
        <v>43</v>
      </c>
      <c r="O88" s="71"/>
      <c r="P88" s="173">
        <f>O88*H88</f>
        <v>0</v>
      </c>
      <c r="Q88" s="173">
        <v>0</v>
      </c>
      <c r="R88" s="173">
        <f>Q88*H88</f>
        <v>0</v>
      </c>
      <c r="S88" s="173">
        <v>0</v>
      </c>
      <c r="T88" s="174">
        <f>S88*H88</f>
        <v>0</v>
      </c>
      <c r="U88" s="37"/>
      <c r="V88" s="37"/>
      <c r="W88" s="37"/>
      <c r="X88" s="37"/>
      <c r="Y88" s="37"/>
      <c r="Z88" s="37"/>
      <c r="AA88" s="37"/>
      <c r="AB88" s="37"/>
      <c r="AC88" s="37"/>
      <c r="AD88" s="37"/>
      <c r="AE88" s="37"/>
      <c r="AR88" s="175" t="s">
        <v>143</v>
      </c>
      <c r="AT88" s="175" t="s">
        <v>138</v>
      </c>
      <c r="AU88" s="175" t="s">
        <v>80</v>
      </c>
      <c r="AY88" s="18" t="s">
        <v>135</v>
      </c>
      <c r="BE88" s="176">
        <f>IF(N88="základní",J88,0)</f>
        <v>0</v>
      </c>
      <c r="BF88" s="176">
        <f>IF(N88="snížená",J88,0)</f>
        <v>0</v>
      </c>
      <c r="BG88" s="176">
        <f>IF(N88="zákl. přenesená",J88,0)</f>
        <v>0</v>
      </c>
      <c r="BH88" s="176">
        <f>IF(N88="sníž. přenesená",J88,0)</f>
        <v>0</v>
      </c>
      <c r="BI88" s="176">
        <f>IF(N88="nulová",J88,0)</f>
        <v>0</v>
      </c>
      <c r="BJ88" s="18" t="s">
        <v>80</v>
      </c>
      <c r="BK88" s="176">
        <f>ROUND(I88*H88,2)</f>
        <v>0</v>
      </c>
      <c r="BL88" s="18" t="s">
        <v>143</v>
      </c>
      <c r="BM88" s="175" t="s">
        <v>143</v>
      </c>
    </row>
    <row r="89" s="2" customFormat="1" ht="14.4" customHeight="1">
      <c r="A89" s="37"/>
      <c r="B89" s="163"/>
      <c r="C89" s="164" t="s">
        <v>136</v>
      </c>
      <c r="D89" s="164" t="s">
        <v>138</v>
      </c>
      <c r="E89" s="165" t="s">
        <v>877</v>
      </c>
      <c r="F89" s="166" t="s">
        <v>878</v>
      </c>
      <c r="G89" s="167" t="s">
        <v>242</v>
      </c>
      <c r="H89" s="168">
        <v>125</v>
      </c>
      <c r="I89" s="169"/>
      <c r="J89" s="170">
        <f>ROUND(I89*H89,2)</f>
        <v>0</v>
      </c>
      <c r="K89" s="166" t="s">
        <v>3</v>
      </c>
      <c r="L89" s="38"/>
      <c r="M89" s="171" t="s">
        <v>3</v>
      </c>
      <c r="N89" s="172" t="s">
        <v>43</v>
      </c>
      <c r="O89" s="71"/>
      <c r="P89" s="173">
        <f>O89*H89</f>
        <v>0</v>
      </c>
      <c r="Q89" s="173">
        <v>0</v>
      </c>
      <c r="R89" s="173">
        <f>Q89*H89</f>
        <v>0</v>
      </c>
      <c r="S89" s="173">
        <v>0</v>
      </c>
      <c r="T89" s="174">
        <f>S89*H89</f>
        <v>0</v>
      </c>
      <c r="U89" s="37"/>
      <c r="V89" s="37"/>
      <c r="W89" s="37"/>
      <c r="X89" s="37"/>
      <c r="Y89" s="37"/>
      <c r="Z89" s="37"/>
      <c r="AA89" s="37"/>
      <c r="AB89" s="37"/>
      <c r="AC89" s="37"/>
      <c r="AD89" s="37"/>
      <c r="AE89" s="37"/>
      <c r="AR89" s="175" t="s">
        <v>143</v>
      </c>
      <c r="AT89" s="175" t="s">
        <v>138</v>
      </c>
      <c r="AU89" s="175" t="s">
        <v>80</v>
      </c>
      <c r="AY89" s="18" t="s">
        <v>135</v>
      </c>
      <c r="BE89" s="176">
        <f>IF(N89="základní",J89,0)</f>
        <v>0</v>
      </c>
      <c r="BF89" s="176">
        <f>IF(N89="snížená",J89,0)</f>
        <v>0</v>
      </c>
      <c r="BG89" s="176">
        <f>IF(N89="zákl. přenesená",J89,0)</f>
        <v>0</v>
      </c>
      <c r="BH89" s="176">
        <f>IF(N89="sníž. přenesená",J89,0)</f>
        <v>0</v>
      </c>
      <c r="BI89" s="176">
        <f>IF(N89="nulová",J89,0)</f>
        <v>0</v>
      </c>
      <c r="BJ89" s="18" t="s">
        <v>80</v>
      </c>
      <c r="BK89" s="176">
        <f>ROUND(I89*H89,2)</f>
        <v>0</v>
      </c>
      <c r="BL89" s="18" t="s">
        <v>143</v>
      </c>
      <c r="BM89" s="175" t="s">
        <v>155</v>
      </c>
    </row>
    <row r="90" s="2" customFormat="1" ht="14.4" customHeight="1">
      <c r="A90" s="37"/>
      <c r="B90" s="163"/>
      <c r="C90" s="164" t="s">
        <v>143</v>
      </c>
      <c r="D90" s="164" t="s">
        <v>138</v>
      </c>
      <c r="E90" s="165" t="s">
        <v>879</v>
      </c>
      <c r="F90" s="166" t="s">
        <v>880</v>
      </c>
      <c r="G90" s="167" t="s">
        <v>242</v>
      </c>
      <c r="H90" s="168">
        <v>8</v>
      </c>
      <c r="I90" s="169"/>
      <c r="J90" s="170">
        <f>ROUND(I90*H90,2)</f>
        <v>0</v>
      </c>
      <c r="K90" s="166" t="s">
        <v>3</v>
      </c>
      <c r="L90" s="38"/>
      <c r="M90" s="171" t="s">
        <v>3</v>
      </c>
      <c r="N90" s="172" t="s">
        <v>43</v>
      </c>
      <c r="O90" s="71"/>
      <c r="P90" s="173">
        <f>O90*H90</f>
        <v>0</v>
      </c>
      <c r="Q90" s="173">
        <v>0</v>
      </c>
      <c r="R90" s="173">
        <f>Q90*H90</f>
        <v>0</v>
      </c>
      <c r="S90" s="173">
        <v>0</v>
      </c>
      <c r="T90" s="174">
        <f>S90*H90</f>
        <v>0</v>
      </c>
      <c r="U90" s="37"/>
      <c r="V90" s="37"/>
      <c r="W90" s="37"/>
      <c r="X90" s="37"/>
      <c r="Y90" s="37"/>
      <c r="Z90" s="37"/>
      <c r="AA90" s="37"/>
      <c r="AB90" s="37"/>
      <c r="AC90" s="37"/>
      <c r="AD90" s="37"/>
      <c r="AE90" s="37"/>
      <c r="AR90" s="175" t="s">
        <v>143</v>
      </c>
      <c r="AT90" s="175" t="s">
        <v>138</v>
      </c>
      <c r="AU90" s="175" t="s">
        <v>80</v>
      </c>
      <c r="AY90" s="18" t="s">
        <v>135</v>
      </c>
      <c r="BE90" s="176">
        <f>IF(N90="základní",J90,0)</f>
        <v>0</v>
      </c>
      <c r="BF90" s="176">
        <f>IF(N90="snížená",J90,0)</f>
        <v>0</v>
      </c>
      <c r="BG90" s="176">
        <f>IF(N90="zákl. přenesená",J90,0)</f>
        <v>0</v>
      </c>
      <c r="BH90" s="176">
        <f>IF(N90="sníž. přenesená",J90,0)</f>
        <v>0</v>
      </c>
      <c r="BI90" s="176">
        <f>IF(N90="nulová",J90,0)</f>
        <v>0</v>
      </c>
      <c r="BJ90" s="18" t="s">
        <v>80</v>
      </c>
      <c r="BK90" s="176">
        <f>ROUND(I90*H90,2)</f>
        <v>0</v>
      </c>
      <c r="BL90" s="18" t="s">
        <v>143</v>
      </c>
      <c r="BM90" s="175" t="s">
        <v>200</v>
      </c>
    </row>
    <row r="91" s="2" customFormat="1" ht="14.4" customHeight="1">
      <c r="A91" s="37"/>
      <c r="B91" s="163"/>
      <c r="C91" s="164" t="s">
        <v>179</v>
      </c>
      <c r="D91" s="164" t="s">
        <v>138</v>
      </c>
      <c r="E91" s="165" t="s">
        <v>881</v>
      </c>
      <c r="F91" s="166" t="s">
        <v>882</v>
      </c>
      <c r="G91" s="167" t="s">
        <v>242</v>
      </c>
      <c r="H91" s="168">
        <v>20</v>
      </c>
      <c r="I91" s="169"/>
      <c r="J91" s="170">
        <f>ROUND(I91*H91,2)</f>
        <v>0</v>
      </c>
      <c r="K91" s="166" t="s">
        <v>3</v>
      </c>
      <c r="L91" s="38"/>
      <c r="M91" s="171" t="s">
        <v>3</v>
      </c>
      <c r="N91" s="172" t="s">
        <v>43</v>
      </c>
      <c r="O91" s="71"/>
      <c r="P91" s="173">
        <f>O91*H91</f>
        <v>0</v>
      </c>
      <c r="Q91" s="173">
        <v>0</v>
      </c>
      <c r="R91" s="173">
        <f>Q91*H91</f>
        <v>0</v>
      </c>
      <c r="S91" s="173">
        <v>0</v>
      </c>
      <c r="T91" s="174">
        <f>S91*H91</f>
        <v>0</v>
      </c>
      <c r="U91" s="37"/>
      <c r="V91" s="37"/>
      <c r="W91" s="37"/>
      <c r="X91" s="37"/>
      <c r="Y91" s="37"/>
      <c r="Z91" s="37"/>
      <c r="AA91" s="37"/>
      <c r="AB91" s="37"/>
      <c r="AC91" s="37"/>
      <c r="AD91" s="37"/>
      <c r="AE91" s="37"/>
      <c r="AR91" s="175" t="s">
        <v>143</v>
      </c>
      <c r="AT91" s="175" t="s">
        <v>138</v>
      </c>
      <c r="AU91" s="175" t="s">
        <v>80</v>
      </c>
      <c r="AY91" s="18" t="s">
        <v>135</v>
      </c>
      <c r="BE91" s="176">
        <f>IF(N91="základní",J91,0)</f>
        <v>0</v>
      </c>
      <c r="BF91" s="176">
        <f>IF(N91="snížená",J91,0)</f>
        <v>0</v>
      </c>
      <c r="BG91" s="176">
        <f>IF(N91="zákl. přenesená",J91,0)</f>
        <v>0</v>
      </c>
      <c r="BH91" s="176">
        <f>IF(N91="sníž. přenesená",J91,0)</f>
        <v>0</v>
      </c>
      <c r="BI91" s="176">
        <f>IF(N91="nulová",J91,0)</f>
        <v>0</v>
      </c>
      <c r="BJ91" s="18" t="s">
        <v>80</v>
      </c>
      <c r="BK91" s="176">
        <f>ROUND(I91*H91,2)</f>
        <v>0</v>
      </c>
      <c r="BL91" s="18" t="s">
        <v>143</v>
      </c>
      <c r="BM91" s="175" t="s">
        <v>212</v>
      </c>
    </row>
    <row r="92" s="2" customFormat="1" ht="14.4" customHeight="1">
      <c r="A92" s="37"/>
      <c r="B92" s="163"/>
      <c r="C92" s="164" t="s">
        <v>155</v>
      </c>
      <c r="D92" s="164" t="s">
        <v>138</v>
      </c>
      <c r="E92" s="165" t="s">
        <v>883</v>
      </c>
      <c r="F92" s="166" t="s">
        <v>884</v>
      </c>
      <c r="G92" s="167" t="s">
        <v>885</v>
      </c>
      <c r="H92" s="168">
        <v>15</v>
      </c>
      <c r="I92" s="169"/>
      <c r="J92" s="170">
        <f>ROUND(I92*H92,2)</f>
        <v>0</v>
      </c>
      <c r="K92" s="166" t="s">
        <v>3</v>
      </c>
      <c r="L92" s="38"/>
      <c r="M92" s="171" t="s">
        <v>3</v>
      </c>
      <c r="N92" s="172" t="s">
        <v>43</v>
      </c>
      <c r="O92" s="71"/>
      <c r="P92" s="173">
        <f>O92*H92</f>
        <v>0</v>
      </c>
      <c r="Q92" s="173">
        <v>0</v>
      </c>
      <c r="R92" s="173">
        <f>Q92*H92</f>
        <v>0</v>
      </c>
      <c r="S92" s="173">
        <v>0</v>
      </c>
      <c r="T92" s="174">
        <f>S92*H92</f>
        <v>0</v>
      </c>
      <c r="U92" s="37"/>
      <c r="V92" s="37"/>
      <c r="W92" s="37"/>
      <c r="X92" s="37"/>
      <c r="Y92" s="37"/>
      <c r="Z92" s="37"/>
      <c r="AA92" s="37"/>
      <c r="AB92" s="37"/>
      <c r="AC92" s="37"/>
      <c r="AD92" s="37"/>
      <c r="AE92" s="37"/>
      <c r="AR92" s="175" t="s">
        <v>143</v>
      </c>
      <c r="AT92" s="175" t="s">
        <v>138</v>
      </c>
      <c r="AU92" s="175" t="s">
        <v>80</v>
      </c>
      <c r="AY92" s="18" t="s">
        <v>135</v>
      </c>
      <c r="BE92" s="176">
        <f>IF(N92="základní",J92,0)</f>
        <v>0</v>
      </c>
      <c r="BF92" s="176">
        <f>IF(N92="snížená",J92,0)</f>
        <v>0</v>
      </c>
      <c r="BG92" s="176">
        <f>IF(N92="zákl. přenesená",J92,0)</f>
        <v>0</v>
      </c>
      <c r="BH92" s="176">
        <f>IF(N92="sníž. přenesená",J92,0)</f>
        <v>0</v>
      </c>
      <c r="BI92" s="176">
        <f>IF(N92="nulová",J92,0)</f>
        <v>0</v>
      </c>
      <c r="BJ92" s="18" t="s">
        <v>80</v>
      </c>
      <c r="BK92" s="176">
        <f>ROUND(I92*H92,2)</f>
        <v>0</v>
      </c>
      <c r="BL92" s="18" t="s">
        <v>143</v>
      </c>
      <c r="BM92" s="175" t="s">
        <v>224</v>
      </c>
    </row>
    <row r="93" s="2" customFormat="1" ht="14.4" customHeight="1">
      <c r="A93" s="37"/>
      <c r="B93" s="163"/>
      <c r="C93" s="164" t="s">
        <v>192</v>
      </c>
      <c r="D93" s="164" t="s">
        <v>138</v>
      </c>
      <c r="E93" s="165" t="s">
        <v>886</v>
      </c>
      <c r="F93" s="166" t="s">
        <v>887</v>
      </c>
      <c r="G93" s="167" t="s">
        <v>885</v>
      </c>
      <c r="H93" s="168">
        <v>4</v>
      </c>
      <c r="I93" s="169"/>
      <c r="J93" s="170">
        <f>ROUND(I93*H93,2)</f>
        <v>0</v>
      </c>
      <c r="K93" s="166" t="s">
        <v>3</v>
      </c>
      <c r="L93" s="38"/>
      <c r="M93" s="171" t="s">
        <v>3</v>
      </c>
      <c r="N93" s="172" t="s">
        <v>43</v>
      </c>
      <c r="O93" s="71"/>
      <c r="P93" s="173">
        <f>O93*H93</f>
        <v>0</v>
      </c>
      <c r="Q93" s="173">
        <v>0</v>
      </c>
      <c r="R93" s="173">
        <f>Q93*H93</f>
        <v>0</v>
      </c>
      <c r="S93" s="173">
        <v>0</v>
      </c>
      <c r="T93" s="174">
        <f>S93*H93</f>
        <v>0</v>
      </c>
      <c r="U93" s="37"/>
      <c r="V93" s="37"/>
      <c r="W93" s="37"/>
      <c r="X93" s="37"/>
      <c r="Y93" s="37"/>
      <c r="Z93" s="37"/>
      <c r="AA93" s="37"/>
      <c r="AB93" s="37"/>
      <c r="AC93" s="37"/>
      <c r="AD93" s="37"/>
      <c r="AE93" s="37"/>
      <c r="AR93" s="175" t="s">
        <v>143</v>
      </c>
      <c r="AT93" s="175" t="s">
        <v>138</v>
      </c>
      <c r="AU93" s="175" t="s">
        <v>80</v>
      </c>
      <c r="AY93" s="18" t="s">
        <v>135</v>
      </c>
      <c r="BE93" s="176">
        <f>IF(N93="základní",J93,0)</f>
        <v>0</v>
      </c>
      <c r="BF93" s="176">
        <f>IF(N93="snížená",J93,0)</f>
        <v>0</v>
      </c>
      <c r="BG93" s="176">
        <f>IF(N93="zákl. přenesená",J93,0)</f>
        <v>0</v>
      </c>
      <c r="BH93" s="176">
        <f>IF(N93="sníž. přenesená",J93,0)</f>
        <v>0</v>
      </c>
      <c r="BI93" s="176">
        <f>IF(N93="nulová",J93,0)</f>
        <v>0</v>
      </c>
      <c r="BJ93" s="18" t="s">
        <v>80</v>
      </c>
      <c r="BK93" s="176">
        <f>ROUND(I93*H93,2)</f>
        <v>0</v>
      </c>
      <c r="BL93" s="18" t="s">
        <v>143</v>
      </c>
      <c r="BM93" s="175" t="s">
        <v>234</v>
      </c>
    </row>
    <row r="94" s="2" customFormat="1" ht="14.4" customHeight="1">
      <c r="A94" s="37"/>
      <c r="B94" s="163"/>
      <c r="C94" s="164" t="s">
        <v>200</v>
      </c>
      <c r="D94" s="164" t="s">
        <v>138</v>
      </c>
      <c r="E94" s="165" t="s">
        <v>888</v>
      </c>
      <c r="F94" s="166" t="s">
        <v>889</v>
      </c>
      <c r="G94" s="167" t="s">
        <v>885</v>
      </c>
      <c r="H94" s="168">
        <v>2</v>
      </c>
      <c r="I94" s="169"/>
      <c r="J94" s="170">
        <f>ROUND(I94*H94,2)</f>
        <v>0</v>
      </c>
      <c r="K94" s="166" t="s">
        <v>3</v>
      </c>
      <c r="L94" s="38"/>
      <c r="M94" s="171" t="s">
        <v>3</v>
      </c>
      <c r="N94" s="172" t="s">
        <v>43</v>
      </c>
      <c r="O94" s="71"/>
      <c r="P94" s="173">
        <f>O94*H94</f>
        <v>0</v>
      </c>
      <c r="Q94" s="173">
        <v>0</v>
      </c>
      <c r="R94" s="173">
        <f>Q94*H94</f>
        <v>0</v>
      </c>
      <c r="S94" s="173">
        <v>0</v>
      </c>
      <c r="T94" s="174">
        <f>S94*H94</f>
        <v>0</v>
      </c>
      <c r="U94" s="37"/>
      <c r="V94" s="37"/>
      <c r="W94" s="37"/>
      <c r="X94" s="37"/>
      <c r="Y94" s="37"/>
      <c r="Z94" s="37"/>
      <c r="AA94" s="37"/>
      <c r="AB94" s="37"/>
      <c r="AC94" s="37"/>
      <c r="AD94" s="37"/>
      <c r="AE94" s="37"/>
      <c r="AR94" s="175" t="s">
        <v>143</v>
      </c>
      <c r="AT94" s="175" t="s">
        <v>138</v>
      </c>
      <c r="AU94" s="175" t="s">
        <v>80</v>
      </c>
      <c r="AY94" s="18" t="s">
        <v>135</v>
      </c>
      <c r="BE94" s="176">
        <f>IF(N94="základní",J94,0)</f>
        <v>0</v>
      </c>
      <c r="BF94" s="176">
        <f>IF(N94="snížená",J94,0)</f>
        <v>0</v>
      </c>
      <c r="BG94" s="176">
        <f>IF(N94="zákl. přenesená",J94,0)</f>
        <v>0</v>
      </c>
      <c r="BH94" s="176">
        <f>IF(N94="sníž. přenesená",J94,0)</f>
        <v>0</v>
      </c>
      <c r="BI94" s="176">
        <f>IF(N94="nulová",J94,0)</f>
        <v>0</v>
      </c>
      <c r="BJ94" s="18" t="s">
        <v>80</v>
      </c>
      <c r="BK94" s="176">
        <f>ROUND(I94*H94,2)</f>
        <v>0</v>
      </c>
      <c r="BL94" s="18" t="s">
        <v>143</v>
      </c>
      <c r="BM94" s="175" t="s">
        <v>246</v>
      </c>
    </row>
    <row r="95" s="2" customFormat="1" ht="14.4" customHeight="1">
      <c r="A95" s="37"/>
      <c r="B95" s="163"/>
      <c r="C95" s="164" t="s">
        <v>205</v>
      </c>
      <c r="D95" s="164" t="s">
        <v>138</v>
      </c>
      <c r="E95" s="165" t="s">
        <v>890</v>
      </c>
      <c r="F95" s="166" t="s">
        <v>891</v>
      </c>
      <c r="G95" s="167" t="s">
        <v>885</v>
      </c>
      <c r="H95" s="168">
        <v>2</v>
      </c>
      <c r="I95" s="169"/>
      <c r="J95" s="170">
        <f>ROUND(I95*H95,2)</f>
        <v>0</v>
      </c>
      <c r="K95" s="166" t="s">
        <v>3</v>
      </c>
      <c r="L95" s="38"/>
      <c r="M95" s="171" t="s">
        <v>3</v>
      </c>
      <c r="N95" s="172" t="s">
        <v>43</v>
      </c>
      <c r="O95" s="71"/>
      <c r="P95" s="173">
        <f>O95*H95</f>
        <v>0</v>
      </c>
      <c r="Q95" s="173">
        <v>0</v>
      </c>
      <c r="R95" s="173">
        <f>Q95*H95</f>
        <v>0</v>
      </c>
      <c r="S95" s="173">
        <v>0</v>
      </c>
      <c r="T95" s="174">
        <f>S95*H95</f>
        <v>0</v>
      </c>
      <c r="U95" s="37"/>
      <c r="V95" s="37"/>
      <c r="W95" s="37"/>
      <c r="X95" s="37"/>
      <c r="Y95" s="37"/>
      <c r="Z95" s="37"/>
      <c r="AA95" s="37"/>
      <c r="AB95" s="37"/>
      <c r="AC95" s="37"/>
      <c r="AD95" s="37"/>
      <c r="AE95" s="37"/>
      <c r="AR95" s="175" t="s">
        <v>143</v>
      </c>
      <c r="AT95" s="175" t="s">
        <v>138</v>
      </c>
      <c r="AU95" s="175" t="s">
        <v>80</v>
      </c>
      <c r="AY95" s="18" t="s">
        <v>135</v>
      </c>
      <c r="BE95" s="176">
        <f>IF(N95="základní",J95,0)</f>
        <v>0</v>
      </c>
      <c r="BF95" s="176">
        <f>IF(N95="snížená",J95,0)</f>
        <v>0</v>
      </c>
      <c r="BG95" s="176">
        <f>IF(N95="zákl. přenesená",J95,0)</f>
        <v>0</v>
      </c>
      <c r="BH95" s="176">
        <f>IF(N95="sníž. přenesená",J95,0)</f>
        <v>0</v>
      </c>
      <c r="BI95" s="176">
        <f>IF(N95="nulová",J95,0)</f>
        <v>0</v>
      </c>
      <c r="BJ95" s="18" t="s">
        <v>80</v>
      </c>
      <c r="BK95" s="176">
        <f>ROUND(I95*H95,2)</f>
        <v>0</v>
      </c>
      <c r="BL95" s="18" t="s">
        <v>143</v>
      </c>
      <c r="BM95" s="175" t="s">
        <v>258</v>
      </c>
    </row>
    <row r="96" s="2" customFormat="1" ht="14.4" customHeight="1">
      <c r="A96" s="37"/>
      <c r="B96" s="163"/>
      <c r="C96" s="164" t="s">
        <v>212</v>
      </c>
      <c r="D96" s="164" t="s">
        <v>138</v>
      </c>
      <c r="E96" s="165" t="s">
        <v>892</v>
      </c>
      <c r="F96" s="166" t="s">
        <v>893</v>
      </c>
      <c r="G96" s="167" t="s">
        <v>885</v>
      </c>
      <c r="H96" s="168">
        <v>1</v>
      </c>
      <c r="I96" s="169"/>
      <c r="J96" s="170">
        <f>ROUND(I96*H96,2)</f>
        <v>0</v>
      </c>
      <c r="K96" s="166" t="s">
        <v>3</v>
      </c>
      <c r="L96" s="38"/>
      <c r="M96" s="171" t="s">
        <v>3</v>
      </c>
      <c r="N96" s="172" t="s">
        <v>43</v>
      </c>
      <c r="O96" s="71"/>
      <c r="P96" s="173">
        <f>O96*H96</f>
        <v>0</v>
      </c>
      <c r="Q96" s="173">
        <v>0</v>
      </c>
      <c r="R96" s="173">
        <f>Q96*H96</f>
        <v>0</v>
      </c>
      <c r="S96" s="173">
        <v>0</v>
      </c>
      <c r="T96" s="174">
        <f>S96*H96</f>
        <v>0</v>
      </c>
      <c r="U96" s="37"/>
      <c r="V96" s="37"/>
      <c r="W96" s="37"/>
      <c r="X96" s="37"/>
      <c r="Y96" s="37"/>
      <c r="Z96" s="37"/>
      <c r="AA96" s="37"/>
      <c r="AB96" s="37"/>
      <c r="AC96" s="37"/>
      <c r="AD96" s="37"/>
      <c r="AE96" s="37"/>
      <c r="AR96" s="175" t="s">
        <v>143</v>
      </c>
      <c r="AT96" s="175" t="s">
        <v>138</v>
      </c>
      <c r="AU96" s="175" t="s">
        <v>80</v>
      </c>
      <c r="AY96" s="18" t="s">
        <v>135</v>
      </c>
      <c r="BE96" s="176">
        <f>IF(N96="základní",J96,0)</f>
        <v>0</v>
      </c>
      <c r="BF96" s="176">
        <f>IF(N96="snížená",J96,0)</f>
        <v>0</v>
      </c>
      <c r="BG96" s="176">
        <f>IF(N96="zákl. přenesená",J96,0)</f>
        <v>0</v>
      </c>
      <c r="BH96" s="176">
        <f>IF(N96="sníž. přenesená",J96,0)</f>
        <v>0</v>
      </c>
      <c r="BI96" s="176">
        <f>IF(N96="nulová",J96,0)</f>
        <v>0</v>
      </c>
      <c r="BJ96" s="18" t="s">
        <v>80</v>
      </c>
      <c r="BK96" s="176">
        <f>ROUND(I96*H96,2)</f>
        <v>0</v>
      </c>
      <c r="BL96" s="18" t="s">
        <v>143</v>
      </c>
      <c r="BM96" s="175" t="s">
        <v>268</v>
      </c>
    </row>
    <row r="97" s="2" customFormat="1" ht="14.4" customHeight="1">
      <c r="A97" s="37"/>
      <c r="B97" s="163"/>
      <c r="C97" s="164" t="s">
        <v>219</v>
      </c>
      <c r="D97" s="164" t="s">
        <v>138</v>
      </c>
      <c r="E97" s="165" t="s">
        <v>894</v>
      </c>
      <c r="F97" s="166" t="s">
        <v>895</v>
      </c>
      <c r="G97" s="167" t="s">
        <v>885</v>
      </c>
      <c r="H97" s="168">
        <v>2</v>
      </c>
      <c r="I97" s="169"/>
      <c r="J97" s="170">
        <f>ROUND(I97*H97,2)</f>
        <v>0</v>
      </c>
      <c r="K97" s="166" t="s">
        <v>3</v>
      </c>
      <c r="L97" s="38"/>
      <c r="M97" s="171" t="s">
        <v>3</v>
      </c>
      <c r="N97" s="172" t="s">
        <v>43</v>
      </c>
      <c r="O97" s="71"/>
      <c r="P97" s="173">
        <f>O97*H97</f>
        <v>0</v>
      </c>
      <c r="Q97" s="173">
        <v>0</v>
      </c>
      <c r="R97" s="173">
        <f>Q97*H97</f>
        <v>0</v>
      </c>
      <c r="S97" s="173">
        <v>0</v>
      </c>
      <c r="T97" s="174">
        <f>S97*H97</f>
        <v>0</v>
      </c>
      <c r="U97" s="37"/>
      <c r="V97" s="37"/>
      <c r="W97" s="37"/>
      <c r="X97" s="37"/>
      <c r="Y97" s="37"/>
      <c r="Z97" s="37"/>
      <c r="AA97" s="37"/>
      <c r="AB97" s="37"/>
      <c r="AC97" s="37"/>
      <c r="AD97" s="37"/>
      <c r="AE97" s="37"/>
      <c r="AR97" s="175" t="s">
        <v>143</v>
      </c>
      <c r="AT97" s="175" t="s">
        <v>138</v>
      </c>
      <c r="AU97" s="175" t="s">
        <v>80</v>
      </c>
      <c r="AY97" s="18" t="s">
        <v>135</v>
      </c>
      <c r="BE97" s="176">
        <f>IF(N97="základní",J97,0)</f>
        <v>0</v>
      </c>
      <c r="BF97" s="176">
        <f>IF(N97="snížená",J97,0)</f>
        <v>0</v>
      </c>
      <c r="BG97" s="176">
        <f>IF(N97="zákl. přenesená",J97,0)</f>
        <v>0</v>
      </c>
      <c r="BH97" s="176">
        <f>IF(N97="sníž. přenesená",J97,0)</f>
        <v>0</v>
      </c>
      <c r="BI97" s="176">
        <f>IF(N97="nulová",J97,0)</f>
        <v>0</v>
      </c>
      <c r="BJ97" s="18" t="s">
        <v>80</v>
      </c>
      <c r="BK97" s="176">
        <f>ROUND(I97*H97,2)</f>
        <v>0</v>
      </c>
      <c r="BL97" s="18" t="s">
        <v>143</v>
      </c>
      <c r="BM97" s="175" t="s">
        <v>276</v>
      </c>
    </row>
    <row r="98" s="2" customFormat="1" ht="14.4" customHeight="1">
      <c r="A98" s="37"/>
      <c r="B98" s="163"/>
      <c r="C98" s="164" t="s">
        <v>224</v>
      </c>
      <c r="D98" s="164" t="s">
        <v>138</v>
      </c>
      <c r="E98" s="165" t="s">
        <v>896</v>
      </c>
      <c r="F98" s="166" t="s">
        <v>897</v>
      </c>
      <c r="G98" s="167" t="s">
        <v>885</v>
      </c>
      <c r="H98" s="168">
        <v>10</v>
      </c>
      <c r="I98" s="169"/>
      <c r="J98" s="170">
        <f>ROUND(I98*H98,2)</f>
        <v>0</v>
      </c>
      <c r="K98" s="166" t="s">
        <v>3</v>
      </c>
      <c r="L98" s="38"/>
      <c r="M98" s="171" t="s">
        <v>3</v>
      </c>
      <c r="N98" s="172" t="s">
        <v>43</v>
      </c>
      <c r="O98" s="71"/>
      <c r="P98" s="173">
        <f>O98*H98</f>
        <v>0</v>
      </c>
      <c r="Q98" s="173">
        <v>0</v>
      </c>
      <c r="R98" s="173">
        <f>Q98*H98</f>
        <v>0</v>
      </c>
      <c r="S98" s="173">
        <v>0</v>
      </c>
      <c r="T98" s="174">
        <f>S98*H98</f>
        <v>0</v>
      </c>
      <c r="U98" s="37"/>
      <c r="V98" s="37"/>
      <c r="W98" s="37"/>
      <c r="X98" s="37"/>
      <c r="Y98" s="37"/>
      <c r="Z98" s="37"/>
      <c r="AA98" s="37"/>
      <c r="AB98" s="37"/>
      <c r="AC98" s="37"/>
      <c r="AD98" s="37"/>
      <c r="AE98" s="37"/>
      <c r="AR98" s="175" t="s">
        <v>143</v>
      </c>
      <c r="AT98" s="175" t="s">
        <v>138</v>
      </c>
      <c r="AU98" s="175" t="s">
        <v>80</v>
      </c>
      <c r="AY98" s="18" t="s">
        <v>135</v>
      </c>
      <c r="BE98" s="176">
        <f>IF(N98="základní",J98,0)</f>
        <v>0</v>
      </c>
      <c r="BF98" s="176">
        <f>IF(N98="snížená",J98,0)</f>
        <v>0</v>
      </c>
      <c r="BG98" s="176">
        <f>IF(N98="zákl. přenesená",J98,0)</f>
        <v>0</v>
      </c>
      <c r="BH98" s="176">
        <f>IF(N98="sníž. přenesená",J98,0)</f>
        <v>0</v>
      </c>
      <c r="BI98" s="176">
        <f>IF(N98="nulová",J98,0)</f>
        <v>0</v>
      </c>
      <c r="BJ98" s="18" t="s">
        <v>80</v>
      </c>
      <c r="BK98" s="176">
        <f>ROUND(I98*H98,2)</f>
        <v>0</v>
      </c>
      <c r="BL98" s="18" t="s">
        <v>143</v>
      </c>
      <c r="BM98" s="175" t="s">
        <v>289</v>
      </c>
    </row>
    <row r="99" s="2" customFormat="1" ht="14.4" customHeight="1">
      <c r="A99" s="37"/>
      <c r="B99" s="163"/>
      <c r="C99" s="164" t="s">
        <v>228</v>
      </c>
      <c r="D99" s="164" t="s">
        <v>138</v>
      </c>
      <c r="E99" s="165" t="s">
        <v>898</v>
      </c>
      <c r="F99" s="166" t="s">
        <v>899</v>
      </c>
      <c r="G99" s="167" t="s">
        <v>885</v>
      </c>
      <c r="H99" s="168">
        <v>2</v>
      </c>
      <c r="I99" s="169"/>
      <c r="J99" s="170">
        <f>ROUND(I99*H99,2)</f>
        <v>0</v>
      </c>
      <c r="K99" s="166" t="s">
        <v>3</v>
      </c>
      <c r="L99" s="38"/>
      <c r="M99" s="171" t="s">
        <v>3</v>
      </c>
      <c r="N99" s="172" t="s">
        <v>43</v>
      </c>
      <c r="O99" s="71"/>
      <c r="P99" s="173">
        <f>O99*H99</f>
        <v>0</v>
      </c>
      <c r="Q99" s="173">
        <v>0</v>
      </c>
      <c r="R99" s="173">
        <f>Q99*H99</f>
        <v>0</v>
      </c>
      <c r="S99" s="173">
        <v>0</v>
      </c>
      <c r="T99" s="174">
        <f>S99*H99</f>
        <v>0</v>
      </c>
      <c r="U99" s="37"/>
      <c r="V99" s="37"/>
      <c r="W99" s="37"/>
      <c r="X99" s="37"/>
      <c r="Y99" s="37"/>
      <c r="Z99" s="37"/>
      <c r="AA99" s="37"/>
      <c r="AB99" s="37"/>
      <c r="AC99" s="37"/>
      <c r="AD99" s="37"/>
      <c r="AE99" s="37"/>
      <c r="AR99" s="175" t="s">
        <v>143</v>
      </c>
      <c r="AT99" s="175" t="s">
        <v>138</v>
      </c>
      <c r="AU99" s="175" t="s">
        <v>80</v>
      </c>
      <c r="AY99" s="18" t="s">
        <v>135</v>
      </c>
      <c r="BE99" s="176">
        <f>IF(N99="základní",J99,0)</f>
        <v>0</v>
      </c>
      <c r="BF99" s="176">
        <f>IF(N99="snížená",J99,0)</f>
        <v>0</v>
      </c>
      <c r="BG99" s="176">
        <f>IF(N99="zákl. přenesená",J99,0)</f>
        <v>0</v>
      </c>
      <c r="BH99" s="176">
        <f>IF(N99="sníž. přenesená",J99,0)</f>
        <v>0</v>
      </c>
      <c r="BI99" s="176">
        <f>IF(N99="nulová",J99,0)</f>
        <v>0</v>
      </c>
      <c r="BJ99" s="18" t="s">
        <v>80</v>
      </c>
      <c r="BK99" s="176">
        <f>ROUND(I99*H99,2)</f>
        <v>0</v>
      </c>
      <c r="BL99" s="18" t="s">
        <v>143</v>
      </c>
      <c r="BM99" s="175" t="s">
        <v>301</v>
      </c>
    </row>
    <row r="100" s="12" customFormat="1" ht="25.92" customHeight="1">
      <c r="A100" s="12"/>
      <c r="B100" s="150"/>
      <c r="C100" s="12"/>
      <c r="D100" s="151" t="s">
        <v>71</v>
      </c>
      <c r="E100" s="152" t="s">
        <v>900</v>
      </c>
      <c r="F100" s="152" t="s">
        <v>901</v>
      </c>
      <c r="G100" s="12"/>
      <c r="H100" s="12"/>
      <c r="I100" s="153"/>
      <c r="J100" s="154">
        <f>BK100</f>
        <v>0</v>
      </c>
      <c r="K100" s="12"/>
      <c r="L100" s="150"/>
      <c r="M100" s="155"/>
      <c r="N100" s="156"/>
      <c r="O100" s="156"/>
      <c r="P100" s="157">
        <f>P101</f>
        <v>0</v>
      </c>
      <c r="Q100" s="156"/>
      <c r="R100" s="157">
        <f>R101</f>
        <v>0</v>
      </c>
      <c r="S100" s="156"/>
      <c r="T100" s="158">
        <f>T101</f>
        <v>0</v>
      </c>
      <c r="U100" s="12"/>
      <c r="V100" s="12"/>
      <c r="W100" s="12"/>
      <c r="X100" s="12"/>
      <c r="Y100" s="12"/>
      <c r="Z100" s="12"/>
      <c r="AA100" s="12"/>
      <c r="AB100" s="12"/>
      <c r="AC100" s="12"/>
      <c r="AD100" s="12"/>
      <c r="AE100" s="12"/>
      <c r="AR100" s="151" t="s">
        <v>80</v>
      </c>
      <c r="AT100" s="159" t="s">
        <v>71</v>
      </c>
      <c r="AU100" s="159" t="s">
        <v>72</v>
      </c>
      <c r="AY100" s="151" t="s">
        <v>135</v>
      </c>
      <c r="BK100" s="160">
        <f>BK101</f>
        <v>0</v>
      </c>
    </row>
    <row r="101" s="2" customFormat="1" ht="24.15" customHeight="1">
      <c r="A101" s="37"/>
      <c r="B101" s="163"/>
      <c r="C101" s="164" t="s">
        <v>234</v>
      </c>
      <c r="D101" s="164" t="s">
        <v>138</v>
      </c>
      <c r="E101" s="165" t="s">
        <v>902</v>
      </c>
      <c r="F101" s="166" t="s">
        <v>903</v>
      </c>
      <c r="G101" s="167" t="s">
        <v>885</v>
      </c>
      <c r="H101" s="168">
        <v>1</v>
      </c>
      <c r="I101" s="169"/>
      <c r="J101" s="170">
        <f>ROUND(I101*H101,2)</f>
        <v>0</v>
      </c>
      <c r="K101" s="166" t="s">
        <v>3</v>
      </c>
      <c r="L101" s="38"/>
      <c r="M101" s="171" t="s">
        <v>3</v>
      </c>
      <c r="N101" s="172" t="s">
        <v>43</v>
      </c>
      <c r="O101" s="71"/>
      <c r="P101" s="173">
        <f>O101*H101</f>
        <v>0</v>
      </c>
      <c r="Q101" s="173">
        <v>0</v>
      </c>
      <c r="R101" s="173">
        <f>Q101*H101</f>
        <v>0</v>
      </c>
      <c r="S101" s="173">
        <v>0</v>
      </c>
      <c r="T101" s="174">
        <f>S101*H101</f>
        <v>0</v>
      </c>
      <c r="U101" s="37"/>
      <c r="V101" s="37"/>
      <c r="W101" s="37"/>
      <c r="X101" s="37"/>
      <c r="Y101" s="37"/>
      <c r="Z101" s="37"/>
      <c r="AA101" s="37"/>
      <c r="AB101" s="37"/>
      <c r="AC101" s="37"/>
      <c r="AD101" s="37"/>
      <c r="AE101" s="37"/>
      <c r="AR101" s="175" t="s">
        <v>143</v>
      </c>
      <c r="AT101" s="175" t="s">
        <v>138</v>
      </c>
      <c r="AU101" s="175" t="s">
        <v>80</v>
      </c>
      <c r="AY101" s="18" t="s">
        <v>135</v>
      </c>
      <c r="BE101" s="176">
        <f>IF(N101="základní",J101,0)</f>
        <v>0</v>
      </c>
      <c r="BF101" s="176">
        <f>IF(N101="snížená",J101,0)</f>
        <v>0</v>
      </c>
      <c r="BG101" s="176">
        <f>IF(N101="zákl. přenesená",J101,0)</f>
        <v>0</v>
      </c>
      <c r="BH101" s="176">
        <f>IF(N101="sníž. přenesená",J101,0)</f>
        <v>0</v>
      </c>
      <c r="BI101" s="176">
        <f>IF(N101="nulová",J101,0)</f>
        <v>0</v>
      </c>
      <c r="BJ101" s="18" t="s">
        <v>80</v>
      </c>
      <c r="BK101" s="176">
        <f>ROUND(I101*H101,2)</f>
        <v>0</v>
      </c>
      <c r="BL101" s="18" t="s">
        <v>143</v>
      </c>
      <c r="BM101" s="175" t="s">
        <v>313</v>
      </c>
    </row>
    <row r="102" s="12" customFormat="1" ht="25.92" customHeight="1">
      <c r="A102" s="12"/>
      <c r="B102" s="150"/>
      <c r="C102" s="12"/>
      <c r="D102" s="151" t="s">
        <v>71</v>
      </c>
      <c r="E102" s="152" t="s">
        <v>904</v>
      </c>
      <c r="F102" s="152" t="s">
        <v>905</v>
      </c>
      <c r="G102" s="12"/>
      <c r="H102" s="12"/>
      <c r="I102" s="153"/>
      <c r="J102" s="154">
        <f>BK102</f>
        <v>0</v>
      </c>
      <c r="K102" s="12"/>
      <c r="L102" s="150"/>
      <c r="M102" s="155"/>
      <c r="N102" s="156"/>
      <c r="O102" s="156"/>
      <c r="P102" s="157">
        <f>P103</f>
        <v>0</v>
      </c>
      <c r="Q102" s="156"/>
      <c r="R102" s="157">
        <f>R103</f>
        <v>0</v>
      </c>
      <c r="S102" s="156"/>
      <c r="T102" s="158">
        <f>T103</f>
        <v>0</v>
      </c>
      <c r="U102" s="12"/>
      <c r="V102" s="12"/>
      <c r="W102" s="12"/>
      <c r="X102" s="12"/>
      <c r="Y102" s="12"/>
      <c r="Z102" s="12"/>
      <c r="AA102" s="12"/>
      <c r="AB102" s="12"/>
      <c r="AC102" s="12"/>
      <c r="AD102" s="12"/>
      <c r="AE102" s="12"/>
      <c r="AR102" s="151" t="s">
        <v>80</v>
      </c>
      <c r="AT102" s="159" t="s">
        <v>71</v>
      </c>
      <c r="AU102" s="159" t="s">
        <v>72</v>
      </c>
      <c r="AY102" s="151" t="s">
        <v>135</v>
      </c>
      <c r="BK102" s="160">
        <f>BK103</f>
        <v>0</v>
      </c>
    </row>
    <row r="103" s="2" customFormat="1" ht="14.4" customHeight="1">
      <c r="A103" s="37"/>
      <c r="B103" s="163"/>
      <c r="C103" s="164" t="s">
        <v>9</v>
      </c>
      <c r="D103" s="164" t="s">
        <v>138</v>
      </c>
      <c r="E103" s="165" t="s">
        <v>906</v>
      </c>
      <c r="F103" s="166" t="s">
        <v>907</v>
      </c>
      <c r="G103" s="167" t="s">
        <v>885</v>
      </c>
      <c r="H103" s="168">
        <v>3</v>
      </c>
      <c r="I103" s="169"/>
      <c r="J103" s="170">
        <f>ROUND(I103*H103,2)</f>
        <v>0</v>
      </c>
      <c r="K103" s="166" t="s">
        <v>3</v>
      </c>
      <c r="L103" s="38"/>
      <c r="M103" s="171" t="s">
        <v>3</v>
      </c>
      <c r="N103" s="172" t="s">
        <v>43</v>
      </c>
      <c r="O103" s="71"/>
      <c r="P103" s="173">
        <f>O103*H103</f>
        <v>0</v>
      </c>
      <c r="Q103" s="173">
        <v>0</v>
      </c>
      <c r="R103" s="173">
        <f>Q103*H103</f>
        <v>0</v>
      </c>
      <c r="S103" s="173">
        <v>0</v>
      </c>
      <c r="T103" s="174">
        <f>S103*H103</f>
        <v>0</v>
      </c>
      <c r="U103" s="37"/>
      <c r="V103" s="37"/>
      <c r="W103" s="37"/>
      <c r="X103" s="37"/>
      <c r="Y103" s="37"/>
      <c r="Z103" s="37"/>
      <c r="AA103" s="37"/>
      <c r="AB103" s="37"/>
      <c r="AC103" s="37"/>
      <c r="AD103" s="37"/>
      <c r="AE103" s="37"/>
      <c r="AR103" s="175" t="s">
        <v>143</v>
      </c>
      <c r="AT103" s="175" t="s">
        <v>138</v>
      </c>
      <c r="AU103" s="175" t="s">
        <v>80</v>
      </c>
      <c r="AY103" s="18" t="s">
        <v>135</v>
      </c>
      <c r="BE103" s="176">
        <f>IF(N103="základní",J103,0)</f>
        <v>0</v>
      </c>
      <c r="BF103" s="176">
        <f>IF(N103="snížená",J103,0)</f>
        <v>0</v>
      </c>
      <c r="BG103" s="176">
        <f>IF(N103="zákl. přenesená",J103,0)</f>
        <v>0</v>
      </c>
      <c r="BH103" s="176">
        <f>IF(N103="sníž. přenesená",J103,0)</f>
        <v>0</v>
      </c>
      <c r="BI103" s="176">
        <f>IF(N103="nulová",J103,0)</f>
        <v>0</v>
      </c>
      <c r="BJ103" s="18" t="s">
        <v>80</v>
      </c>
      <c r="BK103" s="176">
        <f>ROUND(I103*H103,2)</f>
        <v>0</v>
      </c>
      <c r="BL103" s="18" t="s">
        <v>143</v>
      </c>
      <c r="BM103" s="175" t="s">
        <v>322</v>
      </c>
    </row>
    <row r="104" s="12" customFormat="1" ht="25.92" customHeight="1">
      <c r="A104" s="12"/>
      <c r="B104" s="150"/>
      <c r="C104" s="12"/>
      <c r="D104" s="151" t="s">
        <v>71</v>
      </c>
      <c r="E104" s="152" t="s">
        <v>908</v>
      </c>
      <c r="F104" s="152" t="s">
        <v>909</v>
      </c>
      <c r="G104" s="12"/>
      <c r="H104" s="12"/>
      <c r="I104" s="153"/>
      <c r="J104" s="154">
        <f>BK104</f>
        <v>0</v>
      </c>
      <c r="K104" s="12"/>
      <c r="L104" s="150"/>
      <c r="M104" s="155"/>
      <c r="N104" s="156"/>
      <c r="O104" s="156"/>
      <c r="P104" s="157">
        <f>SUM(P105:P107)</f>
        <v>0</v>
      </c>
      <c r="Q104" s="156"/>
      <c r="R104" s="157">
        <f>SUM(R105:R107)</f>
        <v>0</v>
      </c>
      <c r="S104" s="156"/>
      <c r="T104" s="158">
        <f>SUM(T105:T107)</f>
        <v>0</v>
      </c>
      <c r="U104" s="12"/>
      <c r="V104" s="12"/>
      <c r="W104" s="12"/>
      <c r="X104" s="12"/>
      <c r="Y104" s="12"/>
      <c r="Z104" s="12"/>
      <c r="AA104" s="12"/>
      <c r="AB104" s="12"/>
      <c r="AC104" s="12"/>
      <c r="AD104" s="12"/>
      <c r="AE104" s="12"/>
      <c r="AR104" s="151" t="s">
        <v>80</v>
      </c>
      <c r="AT104" s="159" t="s">
        <v>71</v>
      </c>
      <c r="AU104" s="159" t="s">
        <v>72</v>
      </c>
      <c r="AY104" s="151" t="s">
        <v>135</v>
      </c>
      <c r="BK104" s="160">
        <f>SUM(BK105:BK107)</f>
        <v>0</v>
      </c>
    </row>
    <row r="105" s="2" customFormat="1" ht="24.15" customHeight="1">
      <c r="A105" s="37"/>
      <c r="B105" s="163"/>
      <c r="C105" s="164" t="s">
        <v>246</v>
      </c>
      <c r="D105" s="164" t="s">
        <v>138</v>
      </c>
      <c r="E105" s="165" t="s">
        <v>910</v>
      </c>
      <c r="F105" s="166" t="s">
        <v>911</v>
      </c>
      <c r="G105" s="167" t="s">
        <v>885</v>
      </c>
      <c r="H105" s="168">
        <v>6</v>
      </c>
      <c r="I105" s="169"/>
      <c r="J105" s="170">
        <f>ROUND(I105*H105,2)</f>
        <v>0</v>
      </c>
      <c r="K105" s="166" t="s">
        <v>3</v>
      </c>
      <c r="L105" s="38"/>
      <c r="M105" s="171" t="s">
        <v>3</v>
      </c>
      <c r="N105" s="172" t="s">
        <v>43</v>
      </c>
      <c r="O105" s="71"/>
      <c r="P105" s="173">
        <f>O105*H105</f>
        <v>0</v>
      </c>
      <c r="Q105" s="173">
        <v>0</v>
      </c>
      <c r="R105" s="173">
        <f>Q105*H105</f>
        <v>0</v>
      </c>
      <c r="S105" s="173">
        <v>0</v>
      </c>
      <c r="T105" s="174">
        <f>S105*H105</f>
        <v>0</v>
      </c>
      <c r="U105" s="37"/>
      <c r="V105" s="37"/>
      <c r="W105" s="37"/>
      <c r="X105" s="37"/>
      <c r="Y105" s="37"/>
      <c r="Z105" s="37"/>
      <c r="AA105" s="37"/>
      <c r="AB105" s="37"/>
      <c r="AC105" s="37"/>
      <c r="AD105" s="37"/>
      <c r="AE105" s="37"/>
      <c r="AR105" s="175" t="s">
        <v>143</v>
      </c>
      <c r="AT105" s="175" t="s">
        <v>138</v>
      </c>
      <c r="AU105" s="175" t="s">
        <v>80</v>
      </c>
      <c r="AY105" s="18" t="s">
        <v>135</v>
      </c>
      <c r="BE105" s="176">
        <f>IF(N105="základní",J105,0)</f>
        <v>0</v>
      </c>
      <c r="BF105" s="176">
        <f>IF(N105="snížená",J105,0)</f>
        <v>0</v>
      </c>
      <c r="BG105" s="176">
        <f>IF(N105="zákl. přenesená",J105,0)</f>
        <v>0</v>
      </c>
      <c r="BH105" s="176">
        <f>IF(N105="sníž. přenesená",J105,0)</f>
        <v>0</v>
      </c>
      <c r="BI105" s="176">
        <f>IF(N105="nulová",J105,0)</f>
        <v>0</v>
      </c>
      <c r="BJ105" s="18" t="s">
        <v>80</v>
      </c>
      <c r="BK105" s="176">
        <f>ROUND(I105*H105,2)</f>
        <v>0</v>
      </c>
      <c r="BL105" s="18" t="s">
        <v>143</v>
      </c>
      <c r="BM105" s="175" t="s">
        <v>333</v>
      </c>
    </row>
    <row r="106" s="2" customFormat="1" ht="24.15" customHeight="1">
      <c r="A106" s="37"/>
      <c r="B106" s="163"/>
      <c r="C106" s="164" t="s">
        <v>252</v>
      </c>
      <c r="D106" s="164" t="s">
        <v>138</v>
      </c>
      <c r="E106" s="165" t="s">
        <v>912</v>
      </c>
      <c r="F106" s="166" t="s">
        <v>913</v>
      </c>
      <c r="G106" s="167" t="s">
        <v>885</v>
      </c>
      <c r="H106" s="168">
        <v>2</v>
      </c>
      <c r="I106" s="169"/>
      <c r="J106" s="170">
        <f>ROUND(I106*H106,2)</f>
        <v>0</v>
      </c>
      <c r="K106" s="166" t="s">
        <v>3</v>
      </c>
      <c r="L106" s="38"/>
      <c r="M106" s="171" t="s">
        <v>3</v>
      </c>
      <c r="N106" s="172" t="s">
        <v>43</v>
      </c>
      <c r="O106" s="71"/>
      <c r="P106" s="173">
        <f>O106*H106</f>
        <v>0</v>
      </c>
      <c r="Q106" s="173">
        <v>0</v>
      </c>
      <c r="R106" s="173">
        <f>Q106*H106</f>
        <v>0</v>
      </c>
      <c r="S106" s="173">
        <v>0</v>
      </c>
      <c r="T106" s="174">
        <f>S106*H106</f>
        <v>0</v>
      </c>
      <c r="U106" s="37"/>
      <c r="V106" s="37"/>
      <c r="W106" s="37"/>
      <c r="X106" s="37"/>
      <c r="Y106" s="37"/>
      <c r="Z106" s="37"/>
      <c r="AA106" s="37"/>
      <c r="AB106" s="37"/>
      <c r="AC106" s="37"/>
      <c r="AD106" s="37"/>
      <c r="AE106" s="37"/>
      <c r="AR106" s="175" t="s">
        <v>143</v>
      </c>
      <c r="AT106" s="175" t="s">
        <v>138</v>
      </c>
      <c r="AU106" s="175" t="s">
        <v>80</v>
      </c>
      <c r="AY106" s="18" t="s">
        <v>135</v>
      </c>
      <c r="BE106" s="176">
        <f>IF(N106="základní",J106,0)</f>
        <v>0</v>
      </c>
      <c r="BF106" s="176">
        <f>IF(N106="snížená",J106,0)</f>
        <v>0</v>
      </c>
      <c r="BG106" s="176">
        <f>IF(N106="zákl. přenesená",J106,0)</f>
        <v>0</v>
      </c>
      <c r="BH106" s="176">
        <f>IF(N106="sníž. přenesená",J106,0)</f>
        <v>0</v>
      </c>
      <c r="BI106" s="176">
        <f>IF(N106="nulová",J106,0)</f>
        <v>0</v>
      </c>
      <c r="BJ106" s="18" t="s">
        <v>80</v>
      </c>
      <c r="BK106" s="176">
        <f>ROUND(I106*H106,2)</f>
        <v>0</v>
      </c>
      <c r="BL106" s="18" t="s">
        <v>143</v>
      </c>
      <c r="BM106" s="175" t="s">
        <v>344</v>
      </c>
    </row>
    <row r="107" s="2" customFormat="1" ht="14.4" customHeight="1">
      <c r="A107" s="37"/>
      <c r="B107" s="163"/>
      <c r="C107" s="164" t="s">
        <v>258</v>
      </c>
      <c r="D107" s="164" t="s">
        <v>138</v>
      </c>
      <c r="E107" s="165" t="s">
        <v>914</v>
      </c>
      <c r="F107" s="166" t="s">
        <v>915</v>
      </c>
      <c r="G107" s="167" t="s">
        <v>885</v>
      </c>
      <c r="H107" s="168">
        <v>2</v>
      </c>
      <c r="I107" s="169"/>
      <c r="J107" s="170">
        <f>ROUND(I107*H107,2)</f>
        <v>0</v>
      </c>
      <c r="K107" s="166" t="s">
        <v>3</v>
      </c>
      <c r="L107" s="38"/>
      <c r="M107" s="171" t="s">
        <v>3</v>
      </c>
      <c r="N107" s="172" t="s">
        <v>43</v>
      </c>
      <c r="O107" s="71"/>
      <c r="P107" s="173">
        <f>O107*H107</f>
        <v>0</v>
      </c>
      <c r="Q107" s="173">
        <v>0</v>
      </c>
      <c r="R107" s="173">
        <f>Q107*H107</f>
        <v>0</v>
      </c>
      <c r="S107" s="173">
        <v>0</v>
      </c>
      <c r="T107" s="174">
        <f>S107*H107</f>
        <v>0</v>
      </c>
      <c r="U107" s="37"/>
      <c r="V107" s="37"/>
      <c r="W107" s="37"/>
      <c r="X107" s="37"/>
      <c r="Y107" s="37"/>
      <c r="Z107" s="37"/>
      <c r="AA107" s="37"/>
      <c r="AB107" s="37"/>
      <c r="AC107" s="37"/>
      <c r="AD107" s="37"/>
      <c r="AE107" s="37"/>
      <c r="AR107" s="175" t="s">
        <v>143</v>
      </c>
      <c r="AT107" s="175" t="s">
        <v>138</v>
      </c>
      <c r="AU107" s="175" t="s">
        <v>80</v>
      </c>
      <c r="AY107" s="18" t="s">
        <v>135</v>
      </c>
      <c r="BE107" s="176">
        <f>IF(N107="základní",J107,0)</f>
        <v>0</v>
      </c>
      <c r="BF107" s="176">
        <f>IF(N107="snížená",J107,0)</f>
        <v>0</v>
      </c>
      <c r="BG107" s="176">
        <f>IF(N107="zákl. přenesená",J107,0)</f>
        <v>0</v>
      </c>
      <c r="BH107" s="176">
        <f>IF(N107="sníž. přenesená",J107,0)</f>
        <v>0</v>
      </c>
      <c r="BI107" s="176">
        <f>IF(N107="nulová",J107,0)</f>
        <v>0</v>
      </c>
      <c r="BJ107" s="18" t="s">
        <v>80</v>
      </c>
      <c r="BK107" s="176">
        <f>ROUND(I107*H107,2)</f>
        <v>0</v>
      </c>
      <c r="BL107" s="18" t="s">
        <v>143</v>
      </c>
      <c r="BM107" s="175" t="s">
        <v>357</v>
      </c>
    </row>
    <row r="108" s="12" customFormat="1" ht="25.92" customHeight="1">
      <c r="A108" s="12"/>
      <c r="B108" s="150"/>
      <c r="C108" s="12"/>
      <c r="D108" s="151" t="s">
        <v>71</v>
      </c>
      <c r="E108" s="152" t="s">
        <v>916</v>
      </c>
      <c r="F108" s="152" t="s">
        <v>917</v>
      </c>
      <c r="G108" s="12"/>
      <c r="H108" s="12"/>
      <c r="I108" s="153"/>
      <c r="J108" s="154">
        <f>BK108</f>
        <v>0</v>
      </c>
      <c r="K108" s="12"/>
      <c r="L108" s="150"/>
      <c r="M108" s="155"/>
      <c r="N108" s="156"/>
      <c r="O108" s="156"/>
      <c r="P108" s="157">
        <f>SUM(P109:P114)</f>
        <v>0</v>
      </c>
      <c r="Q108" s="156"/>
      <c r="R108" s="157">
        <f>SUM(R109:R114)</f>
        <v>0</v>
      </c>
      <c r="S108" s="156"/>
      <c r="T108" s="158">
        <f>SUM(T109:T114)</f>
        <v>0</v>
      </c>
      <c r="U108" s="12"/>
      <c r="V108" s="12"/>
      <c r="W108" s="12"/>
      <c r="X108" s="12"/>
      <c r="Y108" s="12"/>
      <c r="Z108" s="12"/>
      <c r="AA108" s="12"/>
      <c r="AB108" s="12"/>
      <c r="AC108" s="12"/>
      <c r="AD108" s="12"/>
      <c r="AE108" s="12"/>
      <c r="AR108" s="151" t="s">
        <v>80</v>
      </c>
      <c r="AT108" s="159" t="s">
        <v>71</v>
      </c>
      <c r="AU108" s="159" t="s">
        <v>72</v>
      </c>
      <c r="AY108" s="151" t="s">
        <v>135</v>
      </c>
      <c r="BK108" s="160">
        <f>SUM(BK109:BK114)</f>
        <v>0</v>
      </c>
    </row>
    <row r="109" s="2" customFormat="1" ht="14.4" customHeight="1">
      <c r="A109" s="37"/>
      <c r="B109" s="163"/>
      <c r="C109" s="164" t="s">
        <v>263</v>
      </c>
      <c r="D109" s="164" t="s">
        <v>138</v>
      </c>
      <c r="E109" s="165" t="s">
        <v>918</v>
      </c>
      <c r="F109" s="166" t="s">
        <v>919</v>
      </c>
      <c r="G109" s="167" t="s">
        <v>242</v>
      </c>
      <c r="H109" s="168">
        <v>10</v>
      </c>
      <c r="I109" s="169"/>
      <c r="J109" s="170">
        <f>ROUND(I109*H109,2)</f>
        <v>0</v>
      </c>
      <c r="K109" s="166" t="s">
        <v>3</v>
      </c>
      <c r="L109" s="38"/>
      <c r="M109" s="171" t="s">
        <v>3</v>
      </c>
      <c r="N109" s="172" t="s">
        <v>43</v>
      </c>
      <c r="O109" s="71"/>
      <c r="P109" s="173">
        <f>O109*H109</f>
        <v>0</v>
      </c>
      <c r="Q109" s="173">
        <v>0</v>
      </c>
      <c r="R109" s="173">
        <f>Q109*H109</f>
        <v>0</v>
      </c>
      <c r="S109" s="173">
        <v>0</v>
      </c>
      <c r="T109" s="174">
        <f>S109*H109</f>
        <v>0</v>
      </c>
      <c r="U109" s="37"/>
      <c r="V109" s="37"/>
      <c r="W109" s="37"/>
      <c r="X109" s="37"/>
      <c r="Y109" s="37"/>
      <c r="Z109" s="37"/>
      <c r="AA109" s="37"/>
      <c r="AB109" s="37"/>
      <c r="AC109" s="37"/>
      <c r="AD109" s="37"/>
      <c r="AE109" s="37"/>
      <c r="AR109" s="175" t="s">
        <v>143</v>
      </c>
      <c r="AT109" s="175" t="s">
        <v>138</v>
      </c>
      <c r="AU109" s="175" t="s">
        <v>80</v>
      </c>
      <c r="AY109" s="18" t="s">
        <v>135</v>
      </c>
      <c r="BE109" s="176">
        <f>IF(N109="základní",J109,0)</f>
        <v>0</v>
      </c>
      <c r="BF109" s="176">
        <f>IF(N109="snížená",J109,0)</f>
        <v>0</v>
      </c>
      <c r="BG109" s="176">
        <f>IF(N109="zákl. přenesená",J109,0)</f>
        <v>0</v>
      </c>
      <c r="BH109" s="176">
        <f>IF(N109="sníž. přenesená",J109,0)</f>
        <v>0</v>
      </c>
      <c r="BI109" s="176">
        <f>IF(N109="nulová",J109,0)</f>
        <v>0</v>
      </c>
      <c r="BJ109" s="18" t="s">
        <v>80</v>
      </c>
      <c r="BK109" s="176">
        <f>ROUND(I109*H109,2)</f>
        <v>0</v>
      </c>
      <c r="BL109" s="18" t="s">
        <v>143</v>
      </c>
      <c r="BM109" s="175" t="s">
        <v>369</v>
      </c>
    </row>
    <row r="110" s="2" customFormat="1" ht="14.4" customHeight="1">
      <c r="A110" s="37"/>
      <c r="B110" s="163"/>
      <c r="C110" s="164" t="s">
        <v>268</v>
      </c>
      <c r="D110" s="164" t="s">
        <v>138</v>
      </c>
      <c r="E110" s="165" t="s">
        <v>920</v>
      </c>
      <c r="F110" s="166" t="s">
        <v>921</v>
      </c>
      <c r="G110" s="167" t="s">
        <v>242</v>
      </c>
      <c r="H110" s="168">
        <v>40</v>
      </c>
      <c r="I110" s="169"/>
      <c r="J110" s="170">
        <f>ROUND(I110*H110,2)</f>
        <v>0</v>
      </c>
      <c r="K110" s="166" t="s">
        <v>3</v>
      </c>
      <c r="L110" s="38"/>
      <c r="M110" s="171" t="s">
        <v>3</v>
      </c>
      <c r="N110" s="172" t="s">
        <v>43</v>
      </c>
      <c r="O110" s="71"/>
      <c r="P110" s="173">
        <f>O110*H110</f>
        <v>0</v>
      </c>
      <c r="Q110" s="173">
        <v>0</v>
      </c>
      <c r="R110" s="173">
        <f>Q110*H110</f>
        <v>0</v>
      </c>
      <c r="S110" s="173">
        <v>0</v>
      </c>
      <c r="T110" s="174">
        <f>S110*H110</f>
        <v>0</v>
      </c>
      <c r="U110" s="37"/>
      <c r="V110" s="37"/>
      <c r="W110" s="37"/>
      <c r="X110" s="37"/>
      <c r="Y110" s="37"/>
      <c r="Z110" s="37"/>
      <c r="AA110" s="37"/>
      <c r="AB110" s="37"/>
      <c r="AC110" s="37"/>
      <c r="AD110" s="37"/>
      <c r="AE110" s="37"/>
      <c r="AR110" s="175" t="s">
        <v>143</v>
      </c>
      <c r="AT110" s="175" t="s">
        <v>138</v>
      </c>
      <c r="AU110" s="175" t="s">
        <v>80</v>
      </c>
      <c r="AY110" s="18" t="s">
        <v>135</v>
      </c>
      <c r="BE110" s="176">
        <f>IF(N110="základní",J110,0)</f>
        <v>0</v>
      </c>
      <c r="BF110" s="176">
        <f>IF(N110="snížená",J110,0)</f>
        <v>0</v>
      </c>
      <c r="BG110" s="176">
        <f>IF(N110="zákl. přenesená",J110,0)</f>
        <v>0</v>
      </c>
      <c r="BH110" s="176">
        <f>IF(N110="sníž. přenesená",J110,0)</f>
        <v>0</v>
      </c>
      <c r="BI110" s="176">
        <f>IF(N110="nulová",J110,0)</f>
        <v>0</v>
      </c>
      <c r="BJ110" s="18" t="s">
        <v>80</v>
      </c>
      <c r="BK110" s="176">
        <f>ROUND(I110*H110,2)</f>
        <v>0</v>
      </c>
      <c r="BL110" s="18" t="s">
        <v>143</v>
      </c>
      <c r="BM110" s="175" t="s">
        <v>381</v>
      </c>
    </row>
    <row r="111" s="2" customFormat="1" ht="14.4" customHeight="1">
      <c r="A111" s="37"/>
      <c r="B111" s="163"/>
      <c r="C111" s="164" t="s">
        <v>8</v>
      </c>
      <c r="D111" s="164" t="s">
        <v>138</v>
      </c>
      <c r="E111" s="165" t="s">
        <v>922</v>
      </c>
      <c r="F111" s="166" t="s">
        <v>923</v>
      </c>
      <c r="G111" s="167" t="s">
        <v>242</v>
      </c>
      <c r="H111" s="168">
        <v>38</v>
      </c>
      <c r="I111" s="169"/>
      <c r="J111" s="170">
        <f>ROUND(I111*H111,2)</f>
        <v>0</v>
      </c>
      <c r="K111" s="166" t="s">
        <v>3</v>
      </c>
      <c r="L111" s="38"/>
      <c r="M111" s="171" t="s">
        <v>3</v>
      </c>
      <c r="N111" s="172" t="s">
        <v>43</v>
      </c>
      <c r="O111" s="71"/>
      <c r="P111" s="173">
        <f>O111*H111</f>
        <v>0</v>
      </c>
      <c r="Q111" s="173">
        <v>0</v>
      </c>
      <c r="R111" s="173">
        <f>Q111*H111</f>
        <v>0</v>
      </c>
      <c r="S111" s="173">
        <v>0</v>
      </c>
      <c r="T111" s="174">
        <f>S111*H111</f>
        <v>0</v>
      </c>
      <c r="U111" s="37"/>
      <c r="V111" s="37"/>
      <c r="W111" s="37"/>
      <c r="X111" s="37"/>
      <c r="Y111" s="37"/>
      <c r="Z111" s="37"/>
      <c r="AA111" s="37"/>
      <c r="AB111" s="37"/>
      <c r="AC111" s="37"/>
      <c r="AD111" s="37"/>
      <c r="AE111" s="37"/>
      <c r="AR111" s="175" t="s">
        <v>143</v>
      </c>
      <c r="AT111" s="175" t="s">
        <v>138</v>
      </c>
      <c r="AU111" s="175" t="s">
        <v>80</v>
      </c>
      <c r="AY111" s="18" t="s">
        <v>135</v>
      </c>
      <c r="BE111" s="176">
        <f>IF(N111="základní",J111,0)</f>
        <v>0</v>
      </c>
      <c r="BF111" s="176">
        <f>IF(N111="snížená",J111,0)</f>
        <v>0</v>
      </c>
      <c r="BG111" s="176">
        <f>IF(N111="zákl. přenesená",J111,0)</f>
        <v>0</v>
      </c>
      <c r="BH111" s="176">
        <f>IF(N111="sníž. přenesená",J111,0)</f>
        <v>0</v>
      </c>
      <c r="BI111" s="176">
        <f>IF(N111="nulová",J111,0)</f>
        <v>0</v>
      </c>
      <c r="BJ111" s="18" t="s">
        <v>80</v>
      </c>
      <c r="BK111" s="176">
        <f>ROUND(I111*H111,2)</f>
        <v>0</v>
      </c>
      <c r="BL111" s="18" t="s">
        <v>143</v>
      </c>
      <c r="BM111" s="175" t="s">
        <v>392</v>
      </c>
    </row>
    <row r="112" s="2" customFormat="1" ht="14.4" customHeight="1">
      <c r="A112" s="37"/>
      <c r="B112" s="163"/>
      <c r="C112" s="164" t="s">
        <v>276</v>
      </c>
      <c r="D112" s="164" t="s">
        <v>138</v>
      </c>
      <c r="E112" s="165" t="s">
        <v>924</v>
      </c>
      <c r="F112" s="166" t="s">
        <v>925</v>
      </c>
      <c r="G112" s="167" t="s">
        <v>885</v>
      </c>
      <c r="H112" s="168">
        <v>2</v>
      </c>
      <c r="I112" s="169"/>
      <c r="J112" s="170">
        <f>ROUND(I112*H112,2)</f>
        <v>0</v>
      </c>
      <c r="K112" s="166" t="s">
        <v>3</v>
      </c>
      <c r="L112" s="38"/>
      <c r="M112" s="171" t="s">
        <v>3</v>
      </c>
      <c r="N112" s="172" t="s">
        <v>43</v>
      </c>
      <c r="O112" s="71"/>
      <c r="P112" s="173">
        <f>O112*H112</f>
        <v>0</v>
      </c>
      <c r="Q112" s="173">
        <v>0</v>
      </c>
      <c r="R112" s="173">
        <f>Q112*H112</f>
        <v>0</v>
      </c>
      <c r="S112" s="173">
        <v>0</v>
      </c>
      <c r="T112" s="174">
        <f>S112*H112</f>
        <v>0</v>
      </c>
      <c r="U112" s="37"/>
      <c r="V112" s="37"/>
      <c r="W112" s="37"/>
      <c r="X112" s="37"/>
      <c r="Y112" s="37"/>
      <c r="Z112" s="37"/>
      <c r="AA112" s="37"/>
      <c r="AB112" s="37"/>
      <c r="AC112" s="37"/>
      <c r="AD112" s="37"/>
      <c r="AE112" s="37"/>
      <c r="AR112" s="175" t="s">
        <v>143</v>
      </c>
      <c r="AT112" s="175" t="s">
        <v>138</v>
      </c>
      <c r="AU112" s="175" t="s">
        <v>80</v>
      </c>
      <c r="AY112" s="18" t="s">
        <v>135</v>
      </c>
      <c r="BE112" s="176">
        <f>IF(N112="základní",J112,0)</f>
        <v>0</v>
      </c>
      <c r="BF112" s="176">
        <f>IF(N112="snížená",J112,0)</f>
        <v>0</v>
      </c>
      <c r="BG112" s="176">
        <f>IF(N112="zákl. přenesená",J112,0)</f>
        <v>0</v>
      </c>
      <c r="BH112" s="176">
        <f>IF(N112="sníž. přenesená",J112,0)</f>
        <v>0</v>
      </c>
      <c r="BI112" s="176">
        <f>IF(N112="nulová",J112,0)</f>
        <v>0</v>
      </c>
      <c r="BJ112" s="18" t="s">
        <v>80</v>
      </c>
      <c r="BK112" s="176">
        <f>ROUND(I112*H112,2)</f>
        <v>0</v>
      </c>
      <c r="BL112" s="18" t="s">
        <v>143</v>
      </c>
      <c r="BM112" s="175" t="s">
        <v>403</v>
      </c>
    </row>
    <row r="113" s="2" customFormat="1" ht="14.4" customHeight="1">
      <c r="A113" s="37"/>
      <c r="B113" s="163"/>
      <c r="C113" s="164" t="s">
        <v>282</v>
      </c>
      <c r="D113" s="164" t="s">
        <v>138</v>
      </c>
      <c r="E113" s="165" t="s">
        <v>926</v>
      </c>
      <c r="F113" s="166" t="s">
        <v>927</v>
      </c>
      <c r="G113" s="167" t="s">
        <v>885</v>
      </c>
      <c r="H113" s="168">
        <v>2</v>
      </c>
      <c r="I113" s="169"/>
      <c r="J113" s="170">
        <f>ROUND(I113*H113,2)</f>
        <v>0</v>
      </c>
      <c r="K113" s="166" t="s">
        <v>3</v>
      </c>
      <c r="L113" s="38"/>
      <c r="M113" s="171" t="s">
        <v>3</v>
      </c>
      <c r="N113" s="172" t="s">
        <v>43</v>
      </c>
      <c r="O113" s="71"/>
      <c r="P113" s="173">
        <f>O113*H113</f>
        <v>0</v>
      </c>
      <c r="Q113" s="173">
        <v>0</v>
      </c>
      <c r="R113" s="173">
        <f>Q113*H113</f>
        <v>0</v>
      </c>
      <c r="S113" s="173">
        <v>0</v>
      </c>
      <c r="T113" s="174">
        <f>S113*H113</f>
        <v>0</v>
      </c>
      <c r="U113" s="37"/>
      <c r="V113" s="37"/>
      <c r="W113" s="37"/>
      <c r="X113" s="37"/>
      <c r="Y113" s="37"/>
      <c r="Z113" s="37"/>
      <c r="AA113" s="37"/>
      <c r="AB113" s="37"/>
      <c r="AC113" s="37"/>
      <c r="AD113" s="37"/>
      <c r="AE113" s="37"/>
      <c r="AR113" s="175" t="s">
        <v>143</v>
      </c>
      <c r="AT113" s="175" t="s">
        <v>138</v>
      </c>
      <c r="AU113" s="175" t="s">
        <v>80</v>
      </c>
      <c r="AY113" s="18" t="s">
        <v>135</v>
      </c>
      <c r="BE113" s="176">
        <f>IF(N113="základní",J113,0)</f>
        <v>0</v>
      </c>
      <c r="BF113" s="176">
        <f>IF(N113="snížená",J113,0)</f>
        <v>0</v>
      </c>
      <c r="BG113" s="176">
        <f>IF(N113="zákl. přenesená",J113,0)</f>
        <v>0</v>
      </c>
      <c r="BH113" s="176">
        <f>IF(N113="sníž. přenesená",J113,0)</f>
        <v>0</v>
      </c>
      <c r="BI113" s="176">
        <f>IF(N113="nulová",J113,0)</f>
        <v>0</v>
      </c>
      <c r="BJ113" s="18" t="s">
        <v>80</v>
      </c>
      <c r="BK113" s="176">
        <f>ROUND(I113*H113,2)</f>
        <v>0</v>
      </c>
      <c r="BL113" s="18" t="s">
        <v>143</v>
      </c>
      <c r="BM113" s="175" t="s">
        <v>413</v>
      </c>
    </row>
    <row r="114" s="2" customFormat="1" ht="24.15" customHeight="1">
      <c r="A114" s="37"/>
      <c r="B114" s="163"/>
      <c r="C114" s="164" t="s">
        <v>289</v>
      </c>
      <c r="D114" s="164" t="s">
        <v>138</v>
      </c>
      <c r="E114" s="165" t="s">
        <v>928</v>
      </c>
      <c r="F114" s="166" t="s">
        <v>929</v>
      </c>
      <c r="G114" s="167" t="s">
        <v>885</v>
      </c>
      <c r="H114" s="168">
        <v>1</v>
      </c>
      <c r="I114" s="169"/>
      <c r="J114" s="170">
        <f>ROUND(I114*H114,2)</f>
        <v>0</v>
      </c>
      <c r="K114" s="166" t="s">
        <v>3</v>
      </c>
      <c r="L114" s="38"/>
      <c r="M114" s="171" t="s">
        <v>3</v>
      </c>
      <c r="N114" s="172" t="s">
        <v>43</v>
      </c>
      <c r="O114" s="71"/>
      <c r="P114" s="173">
        <f>O114*H114</f>
        <v>0</v>
      </c>
      <c r="Q114" s="173">
        <v>0</v>
      </c>
      <c r="R114" s="173">
        <f>Q114*H114</f>
        <v>0</v>
      </c>
      <c r="S114" s="173">
        <v>0</v>
      </c>
      <c r="T114" s="174">
        <f>S114*H114</f>
        <v>0</v>
      </c>
      <c r="U114" s="37"/>
      <c r="V114" s="37"/>
      <c r="W114" s="37"/>
      <c r="X114" s="37"/>
      <c r="Y114" s="37"/>
      <c r="Z114" s="37"/>
      <c r="AA114" s="37"/>
      <c r="AB114" s="37"/>
      <c r="AC114" s="37"/>
      <c r="AD114" s="37"/>
      <c r="AE114" s="37"/>
      <c r="AR114" s="175" t="s">
        <v>143</v>
      </c>
      <c r="AT114" s="175" t="s">
        <v>138</v>
      </c>
      <c r="AU114" s="175" t="s">
        <v>80</v>
      </c>
      <c r="AY114" s="18" t="s">
        <v>135</v>
      </c>
      <c r="BE114" s="176">
        <f>IF(N114="základní",J114,0)</f>
        <v>0</v>
      </c>
      <c r="BF114" s="176">
        <f>IF(N114="snížená",J114,0)</f>
        <v>0</v>
      </c>
      <c r="BG114" s="176">
        <f>IF(N114="zákl. přenesená",J114,0)</f>
        <v>0</v>
      </c>
      <c r="BH114" s="176">
        <f>IF(N114="sníž. přenesená",J114,0)</f>
        <v>0</v>
      </c>
      <c r="BI114" s="176">
        <f>IF(N114="nulová",J114,0)</f>
        <v>0</v>
      </c>
      <c r="BJ114" s="18" t="s">
        <v>80</v>
      </c>
      <c r="BK114" s="176">
        <f>ROUND(I114*H114,2)</f>
        <v>0</v>
      </c>
      <c r="BL114" s="18" t="s">
        <v>143</v>
      </c>
      <c r="BM114" s="175" t="s">
        <v>424</v>
      </c>
    </row>
    <row r="115" s="12" customFormat="1" ht="25.92" customHeight="1">
      <c r="A115" s="12"/>
      <c r="B115" s="150"/>
      <c r="C115" s="12"/>
      <c r="D115" s="151" t="s">
        <v>71</v>
      </c>
      <c r="E115" s="152" t="s">
        <v>930</v>
      </c>
      <c r="F115" s="152" t="s">
        <v>931</v>
      </c>
      <c r="G115" s="12"/>
      <c r="H115" s="12"/>
      <c r="I115" s="153"/>
      <c r="J115" s="154">
        <f>BK115</f>
        <v>0</v>
      </c>
      <c r="K115" s="12"/>
      <c r="L115" s="150"/>
      <c r="M115" s="155"/>
      <c r="N115" s="156"/>
      <c r="O115" s="156"/>
      <c r="P115" s="157">
        <f>SUM(P116:P123)</f>
        <v>0</v>
      </c>
      <c r="Q115" s="156"/>
      <c r="R115" s="157">
        <f>SUM(R116:R123)</f>
        <v>0</v>
      </c>
      <c r="S115" s="156"/>
      <c r="T115" s="158">
        <f>SUM(T116:T123)</f>
        <v>0</v>
      </c>
      <c r="U115" s="12"/>
      <c r="V115" s="12"/>
      <c r="W115" s="12"/>
      <c r="X115" s="12"/>
      <c r="Y115" s="12"/>
      <c r="Z115" s="12"/>
      <c r="AA115" s="12"/>
      <c r="AB115" s="12"/>
      <c r="AC115" s="12"/>
      <c r="AD115" s="12"/>
      <c r="AE115" s="12"/>
      <c r="AR115" s="151" t="s">
        <v>80</v>
      </c>
      <c r="AT115" s="159" t="s">
        <v>71</v>
      </c>
      <c r="AU115" s="159" t="s">
        <v>72</v>
      </c>
      <c r="AY115" s="151" t="s">
        <v>135</v>
      </c>
      <c r="BK115" s="160">
        <f>SUM(BK116:BK123)</f>
        <v>0</v>
      </c>
    </row>
    <row r="116" s="2" customFormat="1" ht="24.15" customHeight="1">
      <c r="A116" s="37"/>
      <c r="B116" s="163"/>
      <c r="C116" s="164" t="s">
        <v>295</v>
      </c>
      <c r="D116" s="164" t="s">
        <v>138</v>
      </c>
      <c r="E116" s="165" t="s">
        <v>932</v>
      </c>
      <c r="F116" s="166" t="s">
        <v>933</v>
      </c>
      <c r="G116" s="167" t="s">
        <v>853</v>
      </c>
      <c r="H116" s="168">
        <v>10</v>
      </c>
      <c r="I116" s="169"/>
      <c r="J116" s="170">
        <f>ROUND(I116*H116,2)</f>
        <v>0</v>
      </c>
      <c r="K116" s="166" t="s">
        <v>3</v>
      </c>
      <c r="L116" s="38"/>
      <c r="M116" s="171" t="s">
        <v>3</v>
      </c>
      <c r="N116" s="172" t="s">
        <v>43</v>
      </c>
      <c r="O116" s="71"/>
      <c r="P116" s="173">
        <f>O116*H116</f>
        <v>0</v>
      </c>
      <c r="Q116" s="173">
        <v>0</v>
      </c>
      <c r="R116" s="173">
        <f>Q116*H116</f>
        <v>0</v>
      </c>
      <c r="S116" s="173">
        <v>0</v>
      </c>
      <c r="T116" s="174">
        <f>S116*H116</f>
        <v>0</v>
      </c>
      <c r="U116" s="37"/>
      <c r="V116" s="37"/>
      <c r="W116" s="37"/>
      <c r="X116" s="37"/>
      <c r="Y116" s="37"/>
      <c r="Z116" s="37"/>
      <c r="AA116" s="37"/>
      <c r="AB116" s="37"/>
      <c r="AC116" s="37"/>
      <c r="AD116" s="37"/>
      <c r="AE116" s="37"/>
      <c r="AR116" s="175" t="s">
        <v>143</v>
      </c>
      <c r="AT116" s="175" t="s">
        <v>138</v>
      </c>
      <c r="AU116" s="175" t="s">
        <v>80</v>
      </c>
      <c r="AY116" s="18" t="s">
        <v>135</v>
      </c>
      <c r="BE116" s="176">
        <f>IF(N116="základní",J116,0)</f>
        <v>0</v>
      </c>
      <c r="BF116" s="176">
        <f>IF(N116="snížená",J116,0)</f>
        <v>0</v>
      </c>
      <c r="BG116" s="176">
        <f>IF(N116="zákl. přenesená",J116,0)</f>
        <v>0</v>
      </c>
      <c r="BH116" s="176">
        <f>IF(N116="sníž. přenesená",J116,0)</f>
        <v>0</v>
      </c>
      <c r="BI116" s="176">
        <f>IF(N116="nulová",J116,0)</f>
        <v>0</v>
      </c>
      <c r="BJ116" s="18" t="s">
        <v>80</v>
      </c>
      <c r="BK116" s="176">
        <f>ROUND(I116*H116,2)</f>
        <v>0</v>
      </c>
      <c r="BL116" s="18" t="s">
        <v>143</v>
      </c>
      <c r="BM116" s="175" t="s">
        <v>439</v>
      </c>
    </row>
    <row r="117" s="2" customFormat="1" ht="37.8" customHeight="1">
      <c r="A117" s="37"/>
      <c r="B117" s="163"/>
      <c r="C117" s="164" t="s">
        <v>301</v>
      </c>
      <c r="D117" s="164" t="s">
        <v>138</v>
      </c>
      <c r="E117" s="165" t="s">
        <v>934</v>
      </c>
      <c r="F117" s="166" t="s">
        <v>935</v>
      </c>
      <c r="G117" s="167" t="s">
        <v>853</v>
      </c>
      <c r="H117" s="168">
        <v>1</v>
      </c>
      <c r="I117" s="169"/>
      <c r="J117" s="170">
        <f>ROUND(I117*H117,2)</f>
        <v>0</v>
      </c>
      <c r="K117" s="166" t="s">
        <v>3</v>
      </c>
      <c r="L117" s="38"/>
      <c r="M117" s="171" t="s">
        <v>3</v>
      </c>
      <c r="N117" s="172" t="s">
        <v>43</v>
      </c>
      <c r="O117" s="71"/>
      <c r="P117" s="173">
        <f>O117*H117</f>
        <v>0</v>
      </c>
      <c r="Q117" s="173">
        <v>0</v>
      </c>
      <c r="R117" s="173">
        <f>Q117*H117</f>
        <v>0</v>
      </c>
      <c r="S117" s="173">
        <v>0</v>
      </c>
      <c r="T117" s="174">
        <f>S117*H117</f>
        <v>0</v>
      </c>
      <c r="U117" s="37"/>
      <c r="V117" s="37"/>
      <c r="W117" s="37"/>
      <c r="X117" s="37"/>
      <c r="Y117" s="37"/>
      <c r="Z117" s="37"/>
      <c r="AA117" s="37"/>
      <c r="AB117" s="37"/>
      <c r="AC117" s="37"/>
      <c r="AD117" s="37"/>
      <c r="AE117" s="37"/>
      <c r="AR117" s="175" t="s">
        <v>143</v>
      </c>
      <c r="AT117" s="175" t="s">
        <v>138</v>
      </c>
      <c r="AU117" s="175" t="s">
        <v>80</v>
      </c>
      <c r="AY117" s="18" t="s">
        <v>135</v>
      </c>
      <c r="BE117" s="176">
        <f>IF(N117="základní",J117,0)</f>
        <v>0</v>
      </c>
      <c r="BF117" s="176">
        <f>IF(N117="snížená",J117,0)</f>
        <v>0</v>
      </c>
      <c r="BG117" s="176">
        <f>IF(N117="zákl. přenesená",J117,0)</f>
        <v>0</v>
      </c>
      <c r="BH117" s="176">
        <f>IF(N117="sníž. přenesená",J117,0)</f>
        <v>0</v>
      </c>
      <c r="BI117" s="176">
        <f>IF(N117="nulová",J117,0)</f>
        <v>0</v>
      </c>
      <c r="BJ117" s="18" t="s">
        <v>80</v>
      </c>
      <c r="BK117" s="176">
        <f>ROUND(I117*H117,2)</f>
        <v>0</v>
      </c>
      <c r="BL117" s="18" t="s">
        <v>143</v>
      </c>
      <c r="BM117" s="175" t="s">
        <v>452</v>
      </c>
    </row>
    <row r="118" s="2" customFormat="1" ht="24.15" customHeight="1">
      <c r="A118" s="37"/>
      <c r="B118" s="163"/>
      <c r="C118" s="164" t="s">
        <v>307</v>
      </c>
      <c r="D118" s="164" t="s">
        <v>138</v>
      </c>
      <c r="E118" s="165" t="s">
        <v>936</v>
      </c>
      <c r="F118" s="166" t="s">
        <v>937</v>
      </c>
      <c r="G118" s="167" t="s">
        <v>853</v>
      </c>
      <c r="H118" s="168">
        <v>2</v>
      </c>
      <c r="I118" s="169"/>
      <c r="J118" s="170">
        <f>ROUND(I118*H118,2)</f>
        <v>0</v>
      </c>
      <c r="K118" s="166" t="s">
        <v>3</v>
      </c>
      <c r="L118" s="38"/>
      <c r="M118" s="171" t="s">
        <v>3</v>
      </c>
      <c r="N118" s="172" t="s">
        <v>43</v>
      </c>
      <c r="O118" s="71"/>
      <c r="P118" s="173">
        <f>O118*H118</f>
        <v>0</v>
      </c>
      <c r="Q118" s="173">
        <v>0</v>
      </c>
      <c r="R118" s="173">
        <f>Q118*H118</f>
        <v>0</v>
      </c>
      <c r="S118" s="173">
        <v>0</v>
      </c>
      <c r="T118" s="174">
        <f>S118*H118</f>
        <v>0</v>
      </c>
      <c r="U118" s="37"/>
      <c r="V118" s="37"/>
      <c r="W118" s="37"/>
      <c r="X118" s="37"/>
      <c r="Y118" s="37"/>
      <c r="Z118" s="37"/>
      <c r="AA118" s="37"/>
      <c r="AB118" s="37"/>
      <c r="AC118" s="37"/>
      <c r="AD118" s="37"/>
      <c r="AE118" s="37"/>
      <c r="AR118" s="175" t="s">
        <v>143</v>
      </c>
      <c r="AT118" s="175" t="s">
        <v>138</v>
      </c>
      <c r="AU118" s="175" t="s">
        <v>80</v>
      </c>
      <c r="AY118" s="18" t="s">
        <v>135</v>
      </c>
      <c r="BE118" s="176">
        <f>IF(N118="základní",J118,0)</f>
        <v>0</v>
      </c>
      <c r="BF118" s="176">
        <f>IF(N118="snížená",J118,0)</f>
        <v>0</v>
      </c>
      <c r="BG118" s="176">
        <f>IF(N118="zákl. přenesená",J118,0)</f>
        <v>0</v>
      </c>
      <c r="BH118" s="176">
        <f>IF(N118="sníž. přenesená",J118,0)</f>
        <v>0</v>
      </c>
      <c r="BI118" s="176">
        <f>IF(N118="nulová",J118,0)</f>
        <v>0</v>
      </c>
      <c r="BJ118" s="18" t="s">
        <v>80</v>
      </c>
      <c r="BK118" s="176">
        <f>ROUND(I118*H118,2)</f>
        <v>0</v>
      </c>
      <c r="BL118" s="18" t="s">
        <v>143</v>
      </c>
      <c r="BM118" s="175" t="s">
        <v>461</v>
      </c>
    </row>
    <row r="119" s="2" customFormat="1" ht="14.4" customHeight="1">
      <c r="A119" s="37"/>
      <c r="B119" s="163"/>
      <c r="C119" s="164" t="s">
        <v>313</v>
      </c>
      <c r="D119" s="164" t="s">
        <v>138</v>
      </c>
      <c r="E119" s="165" t="s">
        <v>938</v>
      </c>
      <c r="F119" s="166" t="s">
        <v>939</v>
      </c>
      <c r="G119" s="167" t="s">
        <v>853</v>
      </c>
      <c r="H119" s="168">
        <v>1</v>
      </c>
      <c r="I119" s="169"/>
      <c r="J119" s="170">
        <f>ROUND(I119*H119,2)</f>
        <v>0</v>
      </c>
      <c r="K119" s="166" t="s">
        <v>3</v>
      </c>
      <c r="L119" s="38"/>
      <c r="M119" s="171" t="s">
        <v>3</v>
      </c>
      <c r="N119" s="172" t="s">
        <v>43</v>
      </c>
      <c r="O119" s="71"/>
      <c r="P119" s="173">
        <f>O119*H119</f>
        <v>0</v>
      </c>
      <c r="Q119" s="173">
        <v>0</v>
      </c>
      <c r="R119" s="173">
        <f>Q119*H119</f>
        <v>0</v>
      </c>
      <c r="S119" s="173">
        <v>0</v>
      </c>
      <c r="T119" s="174">
        <f>S119*H119</f>
        <v>0</v>
      </c>
      <c r="U119" s="37"/>
      <c r="V119" s="37"/>
      <c r="W119" s="37"/>
      <c r="X119" s="37"/>
      <c r="Y119" s="37"/>
      <c r="Z119" s="37"/>
      <c r="AA119" s="37"/>
      <c r="AB119" s="37"/>
      <c r="AC119" s="37"/>
      <c r="AD119" s="37"/>
      <c r="AE119" s="37"/>
      <c r="AR119" s="175" t="s">
        <v>143</v>
      </c>
      <c r="AT119" s="175" t="s">
        <v>138</v>
      </c>
      <c r="AU119" s="175" t="s">
        <v>80</v>
      </c>
      <c r="AY119" s="18" t="s">
        <v>135</v>
      </c>
      <c r="BE119" s="176">
        <f>IF(N119="základní",J119,0)</f>
        <v>0</v>
      </c>
      <c r="BF119" s="176">
        <f>IF(N119="snížená",J119,0)</f>
        <v>0</v>
      </c>
      <c r="BG119" s="176">
        <f>IF(N119="zákl. přenesená",J119,0)</f>
        <v>0</v>
      </c>
      <c r="BH119" s="176">
        <f>IF(N119="sníž. přenesená",J119,0)</f>
        <v>0</v>
      </c>
      <c r="BI119" s="176">
        <f>IF(N119="nulová",J119,0)</f>
        <v>0</v>
      </c>
      <c r="BJ119" s="18" t="s">
        <v>80</v>
      </c>
      <c r="BK119" s="176">
        <f>ROUND(I119*H119,2)</f>
        <v>0</v>
      </c>
      <c r="BL119" s="18" t="s">
        <v>143</v>
      </c>
      <c r="BM119" s="175" t="s">
        <v>471</v>
      </c>
    </row>
    <row r="120" s="2" customFormat="1" ht="14.4" customHeight="1">
      <c r="A120" s="37"/>
      <c r="B120" s="163"/>
      <c r="C120" s="164" t="s">
        <v>317</v>
      </c>
      <c r="D120" s="164" t="s">
        <v>138</v>
      </c>
      <c r="E120" s="165" t="s">
        <v>940</v>
      </c>
      <c r="F120" s="166" t="s">
        <v>941</v>
      </c>
      <c r="G120" s="167" t="s">
        <v>853</v>
      </c>
      <c r="H120" s="168">
        <v>1</v>
      </c>
      <c r="I120" s="169"/>
      <c r="J120" s="170">
        <f>ROUND(I120*H120,2)</f>
        <v>0</v>
      </c>
      <c r="K120" s="166" t="s">
        <v>3</v>
      </c>
      <c r="L120" s="38"/>
      <c r="M120" s="171" t="s">
        <v>3</v>
      </c>
      <c r="N120" s="172" t="s">
        <v>43</v>
      </c>
      <c r="O120" s="71"/>
      <c r="P120" s="173">
        <f>O120*H120</f>
        <v>0</v>
      </c>
      <c r="Q120" s="173">
        <v>0</v>
      </c>
      <c r="R120" s="173">
        <f>Q120*H120</f>
        <v>0</v>
      </c>
      <c r="S120" s="173">
        <v>0</v>
      </c>
      <c r="T120" s="174">
        <f>S120*H120</f>
        <v>0</v>
      </c>
      <c r="U120" s="37"/>
      <c r="V120" s="37"/>
      <c r="W120" s="37"/>
      <c r="X120" s="37"/>
      <c r="Y120" s="37"/>
      <c r="Z120" s="37"/>
      <c r="AA120" s="37"/>
      <c r="AB120" s="37"/>
      <c r="AC120" s="37"/>
      <c r="AD120" s="37"/>
      <c r="AE120" s="37"/>
      <c r="AR120" s="175" t="s">
        <v>143</v>
      </c>
      <c r="AT120" s="175" t="s">
        <v>138</v>
      </c>
      <c r="AU120" s="175" t="s">
        <v>80</v>
      </c>
      <c r="AY120" s="18" t="s">
        <v>135</v>
      </c>
      <c r="BE120" s="176">
        <f>IF(N120="základní",J120,0)</f>
        <v>0</v>
      </c>
      <c r="BF120" s="176">
        <f>IF(N120="snížená",J120,0)</f>
        <v>0</v>
      </c>
      <c r="BG120" s="176">
        <f>IF(N120="zákl. přenesená",J120,0)</f>
        <v>0</v>
      </c>
      <c r="BH120" s="176">
        <f>IF(N120="sníž. přenesená",J120,0)</f>
        <v>0</v>
      </c>
      <c r="BI120" s="176">
        <f>IF(N120="nulová",J120,0)</f>
        <v>0</v>
      </c>
      <c r="BJ120" s="18" t="s">
        <v>80</v>
      </c>
      <c r="BK120" s="176">
        <f>ROUND(I120*H120,2)</f>
        <v>0</v>
      </c>
      <c r="BL120" s="18" t="s">
        <v>143</v>
      </c>
      <c r="BM120" s="175" t="s">
        <v>478</v>
      </c>
    </row>
    <row r="121" s="2" customFormat="1" ht="14.4" customHeight="1">
      <c r="A121" s="37"/>
      <c r="B121" s="163"/>
      <c r="C121" s="164" t="s">
        <v>322</v>
      </c>
      <c r="D121" s="164" t="s">
        <v>138</v>
      </c>
      <c r="E121" s="165" t="s">
        <v>942</v>
      </c>
      <c r="F121" s="166" t="s">
        <v>943</v>
      </c>
      <c r="G121" s="167" t="s">
        <v>853</v>
      </c>
      <c r="H121" s="168">
        <v>5</v>
      </c>
      <c r="I121" s="169"/>
      <c r="J121" s="170">
        <f>ROUND(I121*H121,2)</f>
        <v>0</v>
      </c>
      <c r="K121" s="166" t="s">
        <v>3</v>
      </c>
      <c r="L121" s="38"/>
      <c r="M121" s="171" t="s">
        <v>3</v>
      </c>
      <c r="N121" s="172" t="s">
        <v>43</v>
      </c>
      <c r="O121" s="71"/>
      <c r="P121" s="173">
        <f>O121*H121</f>
        <v>0</v>
      </c>
      <c r="Q121" s="173">
        <v>0</v>
      </c>
      <c r="R121" s="173">
        <f>Q121*H121</f>
        <v>0</v>
      </c>
      <c r="S121" s="173">
        <v>0</v>
      </c>
      <c r="T121" s="174">
        <f>S121*H121</f>
        <v>0</v>
      </c>
      <c r="U121" s="37"/>
      <c r="V121" s="37"/>
      <c r="W121" s="37"/>
      <c r="X121" s="37"/>
      <c r="Y121" s="37"/>
      <c r="Z121" s="37"/>
      <c r="AA121" s="37"/>
      <c r="AB121" s="37"/>
      <c r="AC121" s="37"/>
      <c r="AD121" s="37"/>
      <c r="AE121" s="37"/>
      <c r="AR121" s="175" t="s">
        <v>143</v>
      </c>
      <c r="AT121" s="175" t="s">
        <v>138</v>
      </c>
      <c r="AU121" s="175" t="s">
        <v>80</v>
      </c>
      <c r="AY121" s="18" t="s">
        <v>135</v>
      </c>
      <c r="BE121" s="176">
        <f>IF(N121="základní",J121,0)</f>
        <v>0</v>
      </c>
      <c r="BF121" s="176">
        <f>IF(N121="snížená",J121,0)</f>
        <v>0</v>
      </c>
      <c r="BG121" s="176">
        <f>IF(N121="zákl. přenesená",J121,0)</f>
        <v>0</v>
      </c>
      <c r="BH121" s="176">
        <f>IF(N121="sníž. přenesená",J121,0)</f>
        <v>0</v>
      </c>
      <c r="BI121" s="176">
        <f>IF(N121="nulová",J121,0)</f>
        <v>0</v>
      </c>
      <c r="BJ121" s="18" t="s">
        <v>80</v>
      </c>
      <c r="BK121" s="176">
        <f>ROUND(I121*H121,2)</f>
        <v>0</v>
      </c>
      <c r="BL121" s="18" t="s">
        <v>143</v>
      </c>
      <c r="BM121" s="175" t="s">
        <v>488</v>
      </c>
    </row>
    <row r="122" s="2" customFormat="1" ht="24.15" customHeight="1">
      <c r="A122" s="37"/>
      <c r="B122" s="163"/>
      <c r="C122" s="164" t="s">
        <v>327</v>
      </c>
      <c r="D122" s="164" t="s">
        <v>138</v>
      </c>
      <c r="E122" s="165" t="s">
        <v>944</v>
      </c>
      <c r="F122" s="166" t="s">
        <v>945</v>
      </c>
      <c r="G122" s="167" t="s">
        <v>853</v>
      </c>
      <c r="H122" s="168">
        <v>10</v>
      </c>
      <c r="I122" s="169"/>
      <c r="J122" s="170">
        <f>ROUND(I122*H122,2)</f>
        <v>0</v>
      </c>
      <c r="K122" s="166" t="s">
        <v>3</v>
      </c>
      <c r="L122" s="38"/>
      <c r="M122" s="171" t="s">
        <v>3</v>
      </c>
      <c r="N122" s="172" t="s">
        <v>43</v>
      </c>
      <c r="O122" s="71"/>
      <c r="P122" s="173">
        <f>O122*H122</f>
        <v>0</v>
      </c>
      <c r="Q122" s="173">
        <v>0</v>
      </c>
      <c r="R122" s="173">
        <f>Q122*H122</f>
        <v>0</v>
      </c>
      <c r="S122" s="173">
        <v>0</v>
      </c>
      <c r="T122" s="174">
        <f>S122*H122</f>
        <v>0</v>
      </c>
      <c r="U122" s="37"/>
      <c r="V122" s="37"/>
      <c r="W122" s="37"/>
      <c r="X122" s="37"/>
      <c r="Y122" s="37"/>
      <c r="Z122" s="37"/>
      <c r="AA122" s="37"/>
      <c r="AB122" s="37"/>
      <c r="AC122" s="37"/>
      <c r="AD122" s="37"/>
      <c r="AE122" s="37"/>
      <c r="AR122" s="175" t="s">
        <v>143</v>
      </c>
      <c r="AT122" s="175" t="s">
        <v>138</v>
      </c>
      <c r="AU122" s="175" t="s">
        <v>80</v>
      </c>
      <c r="AY122" s="18" t="s">
        <v>135</v>
      </c>
      <c r="BE122" s="176">
        <f>IF(N122="základní",J122,0)</f>
        <v>0</v>
      </c>
      <c r="BF122" s="176">
        <f>IF(N122="snížená",J122,0)</f>
        <v>0</v>
      </c>
      <c r="BG122" s="176">
        <f>IF(N122="zákl. přenesená",J122,0)</f>
        <v>0</v>
      </c>
      <c r="BH122" s="176">
        <f>IF(N122="sníž. přenesená",J122,0)</f>
        <v>0</v>
      </c>
      <c r="BI122" s="176">
        <f>IF(N122="nulová",J122,0)</f>
        <v>0</v>
      </c>
      <c r="BJ122" s="18" t="s">
        <v>80</v>
      </c>
      <c r="BK122" s="176">
        <f>ROUND(I122*H122,2)</f>
        <v>0</v>
      </c>
      <c r="BL122" s="18" t="s">
        <v>143</v>
      </c>
      <c r="BM122" s="175" t="s">
        <v>499</v>
      </c>
    </row>
    <row r="123" s="2" customFormat="1" ht="14.4" customHeight="1">
      <c r="A123" s="37"/>
      <c r="B123" s="163"/>
      <c r="C123" s="164" t="s">
        <v>333</v>
      </c>
      <c r="D123" s="164" t="s">
        <v>138</v>
      </c>
      <c r="E123" s="165" t="s">
        <v>946</v>
      </c>
      <c r="F123" s="166" t="s">
        <v>947</v>
      </c>
      <c r="G123" s="167" t="s">
        <v>948</v>
      </c>
      <c r="H123" s="168">
        <v>1</v>
      </c>
      <c r="I123" s="169"/>
      <c r="J123" s="170">
        <f>ROUND(I123*H123,2)</f>
        <v>0</v>
      </c>
      <c r="K123" s="166" t="s">
        <v>3</v>
      </c>
      <c r="L123" s="38"/>
      <c r="M123" s="211" t="s">
        <v>3</v>
      </c>
      <c r="N123" s="212" t="s">
        <v>43</v>
      </c>
      <c r="O123" s="213"/>
      <c r="P123" s="214">
        <f>O123*H123</f>
        <v>0</v>
      </c>
      <c r="Q123" s="214">
        <v>0</v>
      </c>
      <c r="R123" s="214">
        <f>Q123*H123</f>
        <v>0</v>
      </c>
      <c r="S123" s="214">
        <v>0</v>
      </c>
      <c r="T123" s="215">
        <f>S123*H123</f>
        <v>0</v>
      </c>
      <c r="U123" s="37"/>
      <c r="V123" s="37"/>
      <c r="W123" s="37"/>
      <c r="X123" s="37"/>
      <c r="Y123" s="37"/>
      <c r="Z123" s="37"/>
      <c r="AA123" s="37"/>
      <c r="AB123" s="37"/>
      <c r="AC123" s="37"/>
      <c r="AD123" s="37"/>
      <c r="AE123" s="37"/>
      <c r="AR123" s="175" t="s">
        <v>143</v>
      </c>
      <c r="AT123" s="175" t="s">
        <v>138</v>
      </c>
      <c r="AU123" s="175" t="s">
        <v>80</v>
      </c>
      <c r="AY123" s="18" t="s">
        <v>135</v>
      </c>
      <c r="BE123" s="176">
        <f>IF(N123="základní",J123,0)</f>
        <v>0</v>
      </c>
      <c r="BF123" s="176">
        <f>IF(N123="snížená",J123,0)</f>
        <v>0</v>
      </c>
      <c r="BG123" s="176">
        <f>IF(N123="zákl. přenesená",J123,0)</f>
        <v>0</v>
      </c>
      <c r="BH123" s="176">
        <f>IF(N123="sníž. přenesená",J123,0)</f>
        <v>0</v>
      </c>
      <c r="BI123" s="176">
        <f>IF(N123="nulová",J123,0)</f>
        <v>0</v>
      </c>
      <c r="BJ123" s="18" t="s">
        <v>80</v>
      </c>
      <c r="BK123" s="176">
        <f>ROUND(I123*H123,2)</f>
        <v>0</v>
      </c>
      <c r="BL123" s="18" t="s">
        <v>143</v>
      </c>
      <c r="BM123" s="175" t="s">
        <v>949</v>
      </c>
    </row>
    <row r="124" s="2" customFormat="1" ht="6.96" customHeight="1">
      <c r="A124" s="37"/>
      <c r="B124" s="54"/>
      <c r="C124" s="55"/>
      <c r="D124" s="55"/>
      <c r="E124" s="55"/>
      <c r="F124" s="55"/>
      <c r="G124" s="55"/>
      <c r="H124" s="55"/>
      <c r="I124" s="55"/>
      <c r="J124" s="55"/>
      <c r="K124" s="55"/>
      <c r="L124" s="38"/>
      <c r="M124" s="37"/>
      <c r="O124" s="37"/>
      <c r="P124" s="37"/>
      <c r="Q124" s="37"/>
      <c r="R124" s="37"/>
      <c r="S124" s="37"/>
      <c r="T124" s="37"/>
      <c r="U124" s="37"/>
      <c r="V124" s="37"/>
      <c r="W124" s="37"/>
      <c r="X124" s="37"/>
      <c r="Y124" s="37"/>
      <c r="Z124" s="37"/>
      <c r="AA124" s="37"/>
      <c r="AB124" s="37"/>
      <c r="AC124" s="37"/>
      <c r="AD124" s="37"/>
      <c r="AE124" s="37"/>
    </row>
  </sheetData>
  <autoFilter ref="C84:K123"/>
  <mergeCells count="9">
    <mergeCell ref="E7:H7"/>
    <mergeCell ref="E9:H9"/>
    <mergeCell ref="E18:H18"/>
    <mergeCell ref="E27:H27"/>
    <mergeCell ref="E48:H48"/>
    <mergeCell ref="E50:H50"/>
    <mergeCell ref="E75:H75"/>
    <mergeCell ref="E77:H7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7" t="s">
        <v>6</v>
      </c>
      <c r="M2" s="1"/>
      <c r="N2" s="1"/>
      <c r="O2" s="1"/>
      <c r="P2" s="1"/>
      <c r="Q2" s="1"/>
      <c r="R2" s="1"/>
      <c r="S2" s="1"/>
      <c r="T2" s="1"/>
      <c r="U2" s="1"/>
      <c r="V2" s="1"/>
      <c r="AT2" s="18" t="s">
        <v>88</v>
      </c>
    </row>
    <row r="3" s="1" customFormat="1" ht="6.96" customHeight="1">
      <c r="B3" s="19"/>
      <c r="C3" s="20"/>
      <c r="D3" s="20"/>
      <c r="E3" s="20"/>
      <c r="F3" s="20"/>
      <c r="G3" s="20"/>
      <c r="H3" s="20"/>
      <c r="I3" s="20"/>
      <c r="J3" s="20"/>
      <c r="K3" s="20"/>
      <c r="L3" s="21"/>
      <c r="AT3" s="18" t="s">
        <v>82</v>
      </c>
    </row>
    <row r="4" s="1" customFormat="1" ht="24.96" customHeight="1">
      <c r="B4" s="21"/>
      <c r="D4" s="22" t="s">
        <v>95</v>
      </c>
      <c r="L4" s="21"/>
      <c r="M4" s="113" t="s">
        <v>11</v>
      </c>
      <c r="AT4" s="18" t="s">
        <v>4</v>
      </c>
    </row>
    <row r="5" s="1" customFormat="1" ht="6.96" customHeight="1">
      <c r="B5" s="21"/>
      <c r="L5" s="21"/>
    </row>
    <row r="6" s="1" customFormat="1" ht="12" customHeight="1">
      <c r="B6" s="21"/>
      <c r="D6" s="31" t="s">
        <v>17</v>
      </c>
      <c r="L6" s="21"/>
    </row>
    <row r="7" s="1" customFormat="1" ht="16.5" customHeight="1">
      <c r="B7" s="21"/>
      <c r="E7" s="114" t="str">
        <f>'Rekapitulace stavby'!K6</f>
        <v>Stavební úpravy pokojů 14 a 15 penzionu Athéna v Nové Včelnici</v>
      </c>
      <c r="F7" s="31"/>
      <c r="G7" s="31"/>
      <c r="H7" s="31"/>
      <c r="L7" s="21"/>
    </row>
    <row r="8" s="2" customFormat="1" ht="12" customHeight="1">
      <c r="A8" s="37"/>
      <c r="B8" s="38"/>
      <c r="C8" s="37"/>
      <c r="D8" s="31" t="s">
        <v>96</v>
      </c>
      <c r="E8" s="37"/>
      <c r="F8" s="37"/>
      <c r="G8" s="37"/>
      <c r="H8" s="37"/>
      <c r="I8" s="37"/>
      <c r="J8" s="37"/>
      <c r="K8" s="37"/>
      <c r="L8" s="115"/>
      <c r="S8" s="37"/>
      <c r="T8" s="37"/>
      <c r="U8" s="37"/>
      <c r="V8" s="37"/>
      <c r="W8" s="37"/>
      <c r="X8" s="37"/>
      <c r="Y8" s="37"/>
      <c r="Z8" s="37"/>
      <c r="AA8" s="37"/>
      <c r="AB8" s="37"/>
      <c r="AC8" s="37"/>
      <c r="AD8" s="37"/>
      <c r="AE8" s="37"/>
    </row>
    <row r="9" s="2" customFormat="1" ht="16.5" customHeight="1">
      <c r="A9" s="37"/>
      <c r="B9" s="38"/>
      <c r="C9" s="37"/>
      <c r="D9" s="37"/>
      <c r="E9" s="61" t="s">
        <v>950</v>
      </c>
      <c r="F9" s="37"/>
      <c r="G9" s="37"/>
      <c r="H9" s="37"/>
      <c r="I9" s="37"/>
      <c r="J9" s="37"/>
      <c r="K9" s="37"/>
      <c r="L9" s="115"/>
      <c r="S9" s="37"/>
      <c r="T9" s="37"/>
      <c r="U9" s="37"/>
      <c r="V9" s="37"/>
      <c r="W9" s="37"/>
      <c r="X9" s="37"/>
      <c r="Y9" s="37"/>
      <c r="Z9" s="37"/>
      <c r="AA9" s="37"/>
      <c r="AB9" s="37"/>
      <c r="AC9" s="37"/>
      <c r="AD9" s="37"/>
      <c r="AE9" s="37"/>
    </row>
    <row r="10" s="2" customFormat="1">
      <c r="A10" s="37"/>
      <c r="B10" s="38"/>
      <c r="C10" s="37"/>
      <c r="D10" s="37"/>
      <c r="E10" s="37"/>
      <c r="F10" s="37"/>
      <c r="G10" s="37"/>
      <c r="H10" s="37"/>
      <c r="I10" s="37"/>
      <c r="J10" s="37"/>
      <c r="K10" s="37"/>
      <c r="L10" s="115"/>
      <c r="S10" s="37"/>
      <c r="T10" s="37"/>
      <c r="U10" s="37"/>
      <c r="V10" s="37"/>
      <c r="W10" s="37"/>
      <c r="X10" s="37"/>
      <c r="Y10" s="37"/>
      <c r="Z10" s="37"/>
      <c r="AA10" s="37"/>
      <c r="AB10" s="37"/>
      <c r="AC10" s="37"/>
      <c r="AD10" s="37"/>
      <c r="AE10" s="37"/>
    </row>
    <row r="11" s="2" customFormat="1" ht="12" customHeight="1">
      <c r="A11" s="37"/>
      <c r="B11" s="38"/>
      <c r="C11" s="37"/>
      <c r="D11" s="31" t="s">
        <v>19</v>
      </c>
      <c r="E11" s="37"/>
      <c r="F11" s="26" t="s">
        <v>3</v>
      </c>
      <c r="G11" s="37"/>
      <c r="H11" s="37"/>
      <c r="I11" s="31" t="s">
        <v>21</v>
      </c>
      <c r="J11" s="26" t="s">
        <v>3</v>
      </c>
      <c r="K11" s="37"/>
      <c r="L11" s="115"/>
      <c r="S11" s="37"/>
      <c r="T11" s="37"/>
      <c r="U11" s="37"/>
      <c r="V11" s="37"/>
      <c r="W11" s="37"/>
      <c r="X11" s="37"/>
      <c r="Y11" s="37"/>
      <c r="Z11" s="37"/>
      <c r="AA11" s="37"/>
      <c r="AB11" s="37"/>
      <c r="AC11" s="37"/>
      <c r="AD11" s="37"/>
      <c r="AE11" s="37"/>
    </row>
    <row r="12" s="2" customFormat="1" ht="12" customHeight="1">
      <c r="A12" s="37"/>
      <c r="B12" s="38"/>
      <c r="C12" s="37"/>
      <c r="D12" s="31" t="s">
        <v>22</v>
      </c>
      <c r="E12" s="37"/>
      <c r="F12" s="26" t="s">
        <v>28</v>
      </c>
      <c r="G12" s="37"/>
      <c r="H12" s="37"/>
      <c r="I12" s="31" t="s">
        <v>24</v>
      </c>
      <c r="J12" s="63" t="str">
        <f>'Rekapitulace stavby'!AN8</f>
        <v>4. 11. 2020</v>
      </c>
      <c r="K12" s="37"/>
      <c r="L12" s="115"/>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37"/>
      <c r="J13" s="37"/>
      <c r="K13" s="37"/>
      <c r="L13" s="115"/>
      <c r="S13" s="37"/>
      <c r="T13" s="37"/>
      <c r="U13" s="37"/>
      <c r="V13" s="37"/>
      <c r="W13" s="37"/>
      <c r="X13" s="37"/>
      <c r="Y13" s="37"/>
      <c r="Z13" s="37"/>
      <c r="AA13" s="37"/>
      <c r="AB13" s="37"/>
      <c r="AC13" s="37"/>
      <c r="AD13" s="37"/>
      <c r="AE13" s="37"/>
    </row>
    <row r="14" s="2" customFormat="1" ht="12" customHeight="1">
      <c r="A14" s="37"/>
      <c r="B14" s="38"/>
      <c r="C14" s="37"/>
      <c r="D14" s="31" t="s">
        <v>26</v>
      </c>
      <c r="E14" s="37"/>
      <c r="F14" s="37"/>
      <c r="G14" s="37"/>
      <c r="H14" s="37"/>
      <c r="I14" s="31" t="s">
        <v>27</v>
      </c>
      <c r="J14" s="26" t="str">
        <f>IF('Rekapitulace stavby'!AN10="","",'Rekapitulace stavby'!AN10)</f>
        <v/>
      </c>
      <c r="K14" s="37"/>
      <c r="L14" s="115"/>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 xml:space="preserve"> </v>
      </c>
      <c r="F15" s="37"/>
      <c r="G15" s="37"/>
      <c r="H15" s="37"/>
      <c r="I15" s="31" t="s">
        <v>29</v>
      </c>
      <c r="J15" s="26" t="str">
        <f>IF('Rekapitulace stavby'!AN11="","",'Rekapitulace stavby'!AN11)</f>
        <v/>
      </c>
      <c r="K15" s="37"/>
      <c r="L15" s="115"/>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37"/>
      <c r="J16" s="37"/>
      <c r="K16" s="37"/>
      <c r="L16" s="115"/>
      <c r="S16" s="37"/>
      <c r="T16" s="37"/>
      <c r="U16" s="37"/>
      <c r="V16" s="37"/>
      <c r="W16" s="37"/>
      <c r="X16" s="37"/>
      <c r="Y16" s="37"/>
      <c r="Z16" s="37"/>
      <c r="AA16" s="37"/>
      <c r="AB16" s="37"/>
      <c r="AC16" s="37"/>
      <c r="AD16" s="37"/>
      <c r="AE16" s="37"/>
    </row>
    <row r="17" s="2" customFormat="1" ht="12" customHeight="1">
      <c r="A17" s="37"/>
      <c r="B17" s="38"/>
      <c r="C17" s="37"/>
      <c r="D17" s="31" t="s">
        <v>30</v>
      </c>
      <c r="E17" s="37"/>
      <c r="F17" s="37"/>
      <c r="G17" s="37"/>
      <c r="H17" s="37"/>
      <c r="I17" s="31" t="s">
        <v>27</v>
      </c>
      <c r="J17" s="32" t="str">
        <f>'Rekapitulace stavby'!AN13</f>
        <v>Vyplň údaj</v>
      </c>
      <c r="K17" s="37"/>
      <c r="L17" s="115"/>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31" t="s">
        <v>29</v>
      </c>
      <c r="J18" s="32" t="str">
        <f>'Rekapitulace stavby'!AN14</f>
        <v>Vyplň údaj</v>
      </c>
      <c r="K18" s="37"/>
      <c r="L18" s="115"/>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37"/>
      <c r="J19" s="37"/>
      <c r="K19" s="37"/>
      <c r="L19" s="115"/>
      <c r="S19" s="37"/>
      <c r="T19" s="37"/>
      <c r="U19" s="37"/>
      <c r="V19" s="37"/>
      <c r="W19" s="37"/>
      <c r="X19" s="37"/>
      <c r="Y19" s="37"/>
      <c r="Z19" s="37"/>
      <c r="AA19" s="37"/>
      <c r="AB19" s="37"/>
      <c r="AC19" s="37"/>
      <c r="AD19" s="37"/>
      <c r="AE19" s="37"/>
    </row>
    <row r="20" s="2" customFormat="1" ht="12" customHeight="1">
      <c r="A20" s="37"/>
      <c r="B20" s="38"/>
      <c r="C20" s="37"/>
      <c r="D20" s="31" t="s">
        <v>32</v>
      </c>
      <c r="E20" s="37"/>
      <c r="F20" s="37"/>
      <c r="G20" s="37"/>
      <c r="H20" s="37"/>
      <c r="I20" s="31" t="s">
        <v>27</v>
      </c>
      <c r="J20" s="26" t="str">
        <f>IF('Rekapitulace stavby'!AN16="","",'Rekapitulace stavby'!AN16)</f>
        <v/>
      </c>
      <c r="K20" s="37"/>
      <c r="L20" s="115"/>
      <c r="S20" s="37"/>
      <c r="T20" s="37"/>
      <c r="U20" s="37"/>
      <c r="V20" s="37"/>
      <c r="W20" s="37"/>
      <c r="X20" s="37"/>
      <c r="Y20" s="37"/>
      <c r="Z20" s="37"/>
      <c r="AA20" s="37"/>
      <c r="AB20" s="37"/>
      <c r="AC20" s="37"/>
      <c r="AD20" s="37"/>
      <c r="AE20" s="37"/>
    </row>
    <row r="21" s="2" customFormat="1" ht="18" customHeight="1">
      <c r="A21" s="37"/>
      <c r="B21" s="38"/>
      <c r="C21" s="37"/>
      <c r="D21" s="37"/>
      <c r="E21" s="26" t="str">
        <f>IF('Rekapitulace stavby'!E17="","",'Rekapitulace stavby'!E17)</f>
        <v>Věra Davidová, Nová Včelnice</v>
      </c>
      <c r="F21" s="37"/>
      <c r="G21" s="37"/>
      <c r="H21" s="37"/>
      <c r="I21" s="31" t="s">
        <v>29</v>
      </c>
      <c r="J21" s="26" t="str">
        <f>IF('Rekapitulace stavby'!AN17="","",'Rekapitulace stavby'!AN17)</f>
        <v/>
      </c>
      <c r="K21" s="37"/>
      <c r="L21" s="115"/>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37"/>
      <c r="J22" s="37"/>
      <c r="K22" s="37"/>
      <c r="L22" s="115"/>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31" t="s">
        <v>27</v>
      </c>
      <c r="J23" s="26" t="str">
        <f>IF('Rekapitulace stavby'!AN19="","",'Rekapitulace stavby'!AN19)</f>
        <v/>
      </c>
      <c r="K23" s="37"/>
      <c r="L23" s="115"/>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 xml:space="preserve"> </v>
      </c>
      <c r="F24" s="37"/>
      <c r="G24" s="37"/>
      <c r="H24" s="37"/>
      <c r="I24" s="31" t="s">
        <v>29</v>
      </c>
      <c r="J24" s="26" t="str">
        <f>IF('Rekapitulace stavby'!AN20="","",'Rekapitulace stavby'!AN20)</f>
        <v/>
      </c>
      <c r="K24" s="37"/>
      <c r="L24" s="115"/>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37"/>
      <c r="J25" s="37"/>
      <c r="K25" s="37"/>
      <c r="L25" s="115"/>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37"/>
      <c r="J26" s="37"/>
      <c r="K26" s="37"/>
      <c r="L26" s="115"/>
      <c r="S26" s="37"/>
      <c r="T26" s="37"/>
      <c r="U26" s="37"/>
      <c r="V26" s="37"/>
      <c r="W26" s="37"/>
      <c r="X26" s="37"/>
      <c r="Y26" s="37"/>
      <c r="Z26" s="37"/>
      <c r="AA26" s="37"/>
      <c r="AB26" s="37"/>
      <c r="AC26" s="37"/>
      <c r="AD26" s="37"/>
      <c r="AE26" s="37"/>
    </row>
    <row r="27" s="8" customFormat="1" ht="16.5" customHeight="1">
      <c r="A27" s="116"/>
      <c r="B27" s="117"/>
      <c r="C27" s="116"/>
      <c r="D27" s="116"/>
      <c r="E27" s="35" t="s">
        <v>3</v>
      </c>
      <c r="F27" s="35"/>
      <c r="G27" s="35"/>
      <c r="H27" s="35"/>
      <c r="I27" s="116"/>
      <c r="J27" s="116"/>
      <c r="K27" s="116"/>
      <c r="L27" s="118"/>
      <c r="S27" s="116"/>
      <c r="T27" s="116"/>
      <c r="U27" s="116"/>
      <c r="V27" s="116"/>
      <c r="W27" s="116"/>
      <c r="X27" s="116"/>
      <c r="Y27" s="116"/>
      <c r="Z27" s="116"/>
      <c r="AA27" s="116"/>
      <c r="AB27" s="116"/>
      <c r="AC27" s="116"/>
      <c r="AD27" s="116"/>
      <c r="AE27" s="116"/>
    </row>
    <row r="28" s="2" customFormat="1" ht="6.96" customHeight="1">
      <c r="A28" s="37"/>
      <c r="B28" s="38"/>
      <c r="C28" s="37"/>
      <c r="D28" s="37"/>
      <c r="E28" s="37"/>
      <c r="F28" s="37"/>
      <c r="G28" s="37"/>
      <c r="H28" s="37"/>
      <c r="I28" s="37"/>
      <c r="J28" s="37"/>
      <c r="K28" s="37"/>
      <c r="L28" s="115"/>
      <c r="S28" s="37"/>
      <c r="T28" s="37"/>
      <c r="U28" s="37"/>
      <c r="V28" s="37"/>
      <c r="W28" s="37"/>
      <c r="X28" s="37"/>
      <c r="Y28" s="37"/>
      <c r="Z28" s="37"/>
      <c r="AA28" s="37"/>
      <c r="AB28" s="37"/>
      <c r="AC28" s="37"/>
      <c r="AD28" s="37"/>
      <c r="AE28" s="37"/>
    </row>
    <row r="29" s="2" customFormat="1" ht="6.96" customHeight="1">
      <c r="A29" s="37"/>
      <c r="B29" s="38"/>
      <c r="C29" s="37"/>
      <c r="D29" s="83"/>
      <c r="E29" s="83"/>
      <c r="F29" s="83"/>
      <c r="G29" s="83"/>
      <c r="H29" s="83"/>
      <c r="I29" s="83"/>
      <c r="J29" s="83"/>
      <c r="K29" s="83"/>
      <c r="L29" s="115"/>
      <c r="S29" s="37"/>
      <c r="T29" s="37"/>
      <c r="U29" s="37"/>
      <c r="V29" s="37"/>
      <c r="W29" s="37"/>
      <c r="X29" s="37"/>
      <c r="Y29" s="37"/>
      <c r="Z29" s="37"/>
      <c r="AA29" s="37"/>
      <c r="AB29" s="37"/>
      <c r="AC29" s="37"/>
      <c r="AD29" s="37"/>
      <c r="AE29" s="37"/>
    </row>
    <row r="30" s="2" customFormat="1" ht="25.44" customHeight="1">
      <c r="A30" s="37"/>
      <c r="B30" s="38"/>
      <c r="C30" s="37"/>
      <c r="D30" s="119" t="s">
        <v>38</v>
      </c>
      <c r="E30" s="37"/>
      <c r="F30" s="37"/>
      <c r="G30" s="37"/>
      <c r="H30" s="37"/>
      <c r="I30" s="37"/>
      <c r="J30" s="89">
        <f>ROUND(J85, 2)</f>
        <v>0</v>
      </c>
      <c r="K30" s="37"/>
      <c r="L30" s="115"/>
      <c r="S30" s="37"/>
      <c r="T30" s="37"/>
      <c r="U30" s="37"/>
      <c r="V30" s="37"/>
      <c r="W30" s="37"/>
      <c r="X30" s="37"/>
      <c r="Y30" s="37"/>
      <c r="Z30" s="37"/>
      <c r="AA30" s="37"/>
      <c r="AB30" s="37"/>
      <c r="AC30" s="37"/>
      <c r="AD30" s="37"/>
      <c r="AE30" s="37"/>
    </row>
    <row r="31" s="2" customFormat="1" ht="6.96" customHeight="1">
      <c r="A31" s="37"/>
      <c r="B31" s="38"/>
      <c r="C31" s="37"/>
      <c r="D31" s="83"/>
      <c r="E31" s="83"/>
      <c r="F31" s="83"/>
      <c r="G31" s="83"/>
      <c r="H31" s="83"/>
      <c r="I31" s="83"/>
      <c r="J31" s="83"/>
      <c r="K31" s="83"/>
      <c r="L31" s="115"/>
      <c r="S31" s="37"/>
      <c r="T31" s="37"/>
      <c r="U31" s="37"/>
      <c r="V31" s="37"/>
      <c r="W31" s="37"/>
      <c r="X31" s="37"/>
      <c r="Y31" s="37"/>
      <c r="Z31" s="37"/>
      <c r="AA31" s="37"/>
      <c r="AB31" s="37"/>
      <c r="AC31" s="37"/>
      <c r="AD31" s="37"/>
      <c r="AE31" s="37"/>
    </row>
    <row r="32" s="2" customFormat="1" ht="14.4" customHeight="1">
      <c r="A32" s="37"/>
      <c r="B32" s="38"/>
      <c r="C32" s="37"/>
      <c r="D32" s="37"/>
      <c r="E32" s="37"/>
      <c r="F32" s="42" t="s">
        <v>40</v>
      </c>
      <c r="G32" s="37"/>
      <c r="H32" s="37"/>
      <c r="I32" s="42" t="s">
        <v>39</v>
      </c>
      <c r="J32" s="42" t="s">
        <v>41</v>
      </c>
      <c r="K32" s="37"/>
      <c r="L32" s="115"/>
      <c r="S32" s="37"/>
      <c r="T32" s="37"/>
      <c r="U32" s="37"/>
      <c r="V32" s="37"/>
      <c r="W32" s="37"/>
      <c r="X32" s="37"/>
      <c r="Y32" s="37"/>
      <c r="Z32" s="37"/>
      <c r="AA32" s="37"/>
      <c r="AB32" s="37"/>
      <c r="AC32" s="37"/>
      <c r="AD32" s="37"/>
      <c r="AE32" s="37"/>
    </row>
    <row r="33" s="2" customFormat="1" ht="14.4" customHeight="1">
      <c r="A33" s="37"/>
      <c r="B33" s="38"/>
      <c r="C33" s="37"/>
      <c r="D33" s="120" t="s">
        <v>42</v>
      </c>
      <c r="E33" s="31" t="s">
        <v>43</v>
      </c>
      <c r="F33" s="121">
        <f>ROUND((SUM(BE85:BE118)),  2)</f>
        <v>0</v>
      </c>
      <c r="G33" s="37"/>
      <c r="H33" s="37"/>
      <c r="I33" s="122">
        <v>0.20999999999999999</v>
      </c>
      <c r="J33" s="121">
        <f>ROUND(((SUM(BE85:BE118))*I33),  2)</f>
        <v>0</v>
      </c>
      <c r="K33" s="37"/>
      <c r="L33" s="115"/>
      <c r="S33" s="37"/>
      <c r="T33" s="37"/>
      <c r="U33" s="37"/>
      <c r="V33" s="37"/>
      <c r="W33" s="37"/>
      <c r="X33" s="37"/>
      <c r="Y33" s="37"/>
      <c r="Z33" s="37"/>
      <c r="AA33" s="37"/>
      <c r="AB33" s="37"/>
      <c r="AC33" s="37"/>
      <c r="AD33" s="37"/>
      <c r="AE33" s="37"/>
    </row>
    <row r="34" s="2" customFormat="1" ht="14.4" customHeight="1">
      <c r="A34" s="37"/>
      <c r="B34" s="38"/>
      <c r="C34" s="37"/>
      <c r="D34" s="37"/>
      <c r="E34" s="31" t="s">
        <v>44</v>
      </c>
      <c r="F34" s="121">
        <f>ROUND((SUM(BF85:BF118)),  2)</f>
        <v>0</v>
      </c>
      <c r="G34" s="37"/>
      <c r="H34" s="37"/>
      <c r="I34" s="122">
        <v>0.14999999999999999</v>
      </c>
      <c r="J34" s="121">
        <f>ROUND(((SUM(BF85:BF118))*I34),  2)</f>
        <v>0</v>
      </c>
      <c r="K34" s="37"/>
      <c r="L34" s="115"/>
      <c r="S34" s="37"/>
      <c r="T34" s="37"/>
      <c r="U34" s="37"/>
      <c r="V34" s="37"/>
      <c r="W34" s="37"/>
      <c r="X34" s="37"/>
      <c r="Y34" s="37"/>
      <c r="Z34" s="37"/>
      <c r="AA34" s="37"/>
      <c r="AB34" s="37"/>
      <c r="AC34" s="37"/>
      <c r="AD34" s="37"/>
      <c r="AE34" s="37"/>
    </row>
    <row r="35" hidden="1" s="2" customFormat="1" ht="14.4" customHeight="1">
      <c r="A35" s="37"/>
      <c r="B35" s="38"/>
      <c r="C35" s="37"/>
      <c r="D35" s="37"/>
      <c r="E35" s="31" t="s">
        <v>45</v>
      </c>
      <c r="F35" s="121">
        <f>ROUND((SUM(BG85:BG118)),  2)</f>
        <v>0</v>
      </c>
      <c r="G35" s="37"/>
      <c r="H35" s="37"/>
      <c r="I35" s="122">
        <v>0.20999999999999999</v>
      </c>
      <c r="J35" s="121">
        <f>0</f>
        <v>0</v>
      </c>
      <c r="K35" s="37"/>
      <c r="L35" s="115"/>
      <c r="S35" s="37"/>
      <c r="T35" s="37"/>
      <c r="U35" s="37"/>
      <c r="V35" s="37"/>
      <c r="W35" s="37"/>
      <c r="X35" s="37"/>
      <c r="Y35" s="37"/>
      <c r="Z35" s="37"/>
      <c r="AA35" s="37"/>
      <c r="AB35" s="37"/>
      <c r="AC35" s="37"/>
      <c r="AD35" s="37"/>
      <c r="AE35" s="37"/>
    </row>
    <row r="36" hidden="1" s="2" customFormat="1" ht="14.4" customHeight="1">
      <c r="A36" s="37"/>
      <c r="B36" s="38"/>
      <c r="C36" s="37"/>
      <c r="D36" s="37"/>
      <c r="E36" s="31" t="s">
        <v>46</v>
      </c>
      <c r="F36" s="121">
        <f>ROUND((SUM(BH85:BH118)),  2)</f>
        <v>0</v>
      </c>
      <c r="G36" s="37"/>
      <c r="H36" s="37"/>
      <c r="I36" s="122">
        <v>0.14999999999999999</v>
      </c>
      <c r="J36" s="121">
        <f>0</f>
        <v>0</v>
      </c>
      <c r="K36" s="37"/>
      <c r="L36" s="115"/>
      <c r="S36" s="37"/>
      <c r="T36" s="37"/>
      <c r="U36" s="37"/>
      <c r="V36" s="37"/>
      <c r="W36" s="37"/>
      <c r="X36" s="37"/>
      <c r="Y36" s="37"/>
      <c r="Z36" s="37"/>
      <c r="AA36" s="37"/>
      <c r="AB36" s="37"/>
      <c r="AC36" s="37"/>
      <c r="AD36" s="37"/>
      <c r="AE36" s="37"/>
    </row>
    <row r="37" hidden="1" s="2" customFormat="1" ht="14.4" customHeight="1">
      <c r="A37" s="37"/>
      <c r="B37" s="38"/>
      <c r="C37" s="37"/>
      <c r="D37" s="37"/>
      <c r="E37" s="31" t="s">
        <v>47</v>
      </c>
      <c r="F37" s="121">
        <f>ROUND((SUM(BI85:BI118)),  2)</f>
        <v>0</v>
      </c>
      <c r="G37" s="37"/>
      <c r="H37" s="37"/>
      <c r="I37" s="122">
        <v>0</v>
      </c>
      <c r="J37" s="121">
        <f>0</f>
        <v>0</v>
      </c>
      <c r="K37" s="37"/>
      <c r="L37" s="115"/>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37"/>
      <c r="J38" s="37"/>
      <c r="K38" s="37"/>
      <c r="L38" s="115"/>
      <c r="S38" s="37"/>
      <c r="T38" s="37"/>
      <c r="U38" s="37"/>
      <c r="V38" s="37"/>
      <c r="W38" s="37"/>
      <c r="X38" s="37"/>
      <c r="Y38" s="37"/>
      <c r="Z38" s="37"/>
      <c r="AA38" s="37"/>
      <c r="AB38" s="37"/>
      <c r="AC38" s="37"/>
      <c r="AD38" s="37"/>
      <c r="AE38" s="37"/>
    </row>
    <row r="39" s="2" customFormat="1" ht="25.44" customHeight="1">
      <c r="A39" s="37"/>
      <c r="B39" s="38"/>
      <c r="C39" s="123"/>
      <c r="D39" s="124" t="s">
        <v>48</v>
      </c>
      <c r="E39" s="75"/>
      <c r="F39" s="75"/>
      <c r="G39" s="125" t="s">
        <v>49</v>
      </c>
      <c r="H39" s="126" t="s">
        <v>50</v>
      </c>
      <c r="I39" s="75"/>
      <c r="J39" s="127">
        <f>SUM(J30:J37)</f>
        <v>0</v>
      </c>
      <c r="K39" s="128"/>
      <c r="L39" s="115"/>
      <c r="S39" s="37"/>
      <c r="T39" s="37"/>
      <c r="U39" s="37"/>
      <c r="V39" s="37"/>
      <c r="W39" s="37"/>
      <c r="X39" s="37"/>
      <c r="Y39" s="37"/>
      <c r="Z39" s="37"/>
      <c r="AA39" s="37"/>
      <c r="AB39" s="37"/>
      <c r="AC39" s="37"/>
      <c r="AD39" s="37"/>
      <c r="AE39" s="37"/>
    </row>
    <row r="40" s="2" customFormat="1" ht="14.4" customHeight="1">
      <c r="A40" s="37"/>
      <c r="B40" s="54"/>
      <c r="C40" s="55"/>
      <c r="D40" s="55"/>
      <c r="E40" s="55"/>
      <c r="F40" s="55"/>
      <c r="G40" s="55"/>
      <c r="H40" s="55"/>
      <c r="I40" s="55"/>
      <c r="J40" s="55"/>
      <c r="K40" s="55"/>
      <c r="L40" s="115"/>
      <c r="S40" s="37"/>
      <c r="T40" s="37"/>
      <c r="U40" s="37"/>
      <c r="V40" s="37"/>
      <c r="W40" s="37"/>
      <c r="X40" s="37"/>
      <c r="Y40" s="37"/>
      <c r="Z40" s="37"/>
      <c r="AA40" s="37"/>
      <c r="AB40" s="37"/>
      <c r="AC40" s="37"/>
      <c r="AD40" s="37"/>
      <c r="AE40" s="37"/>
    </row>
    <row r="44" s="2" customFormat="1" ht="6.96" customHeight="1">
      <c r="A44" s="37"/>
      <c r="B44" s="56"/>
      <c r="C44" s="57"/>
      <c r="D44" s="57"/>
      <c r="E44" s="57"/>
      <c r="F44" s="57"/>
      <c r="G44" s="57"/>
      <c r="H44" s="57"/>
      <c r="I44" s="57"/>
      <c r="J44" s="57"/>
      <c r="K44" s="57"/>
      <c r="L44" s="115"/>
      <c r="S44" s="37"/>
      <c r="T44" s="37"/>
      <c r="U44" s="37"/>
      <c r="V44" s="37"/>
      <c r="W44" s="37"/>
      <c r="X44" s="37"/>
      <c r="Y44" s="37"/>
      <c r="Z44" s="37"/>
      <c r="AA44" s="37"/>
      <c r="AB44" s="37"/>
      <c r="AC44" s="37"/>
      <c r="AD44" s="37"/>
      <c r="AE44" s="37"/>
    </row>
    <row r="45" s="2" customFormat="1" ht="24.96" customHeight="1">
      <c r="A45" s="37"/>
      <c r="B45" s="38"/>
      <c r="C45" s="22" t="s">
        <v>98</v>
      </c>
      <c r="D45" s="37"/>
      <c r="E45" s="37"/>
      <c r="F45" s="37"/>
      <c r="G45" s="37"/>
      <c r="H45" s="37"/>
      <c r="I45" s="37"/>
      <c r="J45" s="37"/>
      <c r="K45" s="37"/>
      <c r="L45" s="115"/>
      <c r="S45" s="37"/>
      <c r="T45" s="37"/>
      <c r="U45" s="37"/>
      <c r="V45" s="37"/>
      <c r="W45" s="37"/>
      <c r="X45" s="37"/>
      <c r="Y45" s="37"/>
      <c r="Z45" s="37"/>
      <c r="AA45" s="37"/>
      <c r="AB45" s="37"/>
      <c r="AC45" s="37"/>
      <c r="AD45" s="37"/>
      <c r="AE45" s="37"/>
    </row>
    <row r="46" s="2" customFormat="1" ht="6.96" customHeight="1">
      <c r="A46" s="37"/>
      <c r="B46" s="38"/>
      <c r="C46" s="37"/>
      <c r="D46" s="37"/>
      <c r="E46" s="37"/>
      <c r="F46" s="37"/>
      <c r="G46" s="37"/>
      <c r="H46" s="37"/>
      <c r="I46" s="37"/>
      <c r="J46" s="37"/>
      <c r="K46" s="37"/>
      <c r="L46" s="115"/>
      <c r="S46" s="37"/>
      <c r="T46" s="37"/>
      <c r="U46" s="37"/>
      <c r="V46" s="37"/>
      <c r="W46" s="37"/>
      <c r="X46" s="37"/>
      <c r="Y46" s="37"/>
      <c r="Z46" s="37"/>
      <c r="AA46" s="37"/>
      <c r="AB46" s="37"/>
      <c r="AC46" s="37"/>
      <c r="AD46" s="37"/>
      <c r="AE46" s="37"/>
    </row>
    <row r="47" s="2" customFormat="1" ht="12" customHeight="1">
      <c r="A47" s="37"/>
      <c r="B47" s="38"/>
      <c r="C47" s="31" t="s">
        <v>17</v>
      </c>
      <c r="D47" s="37"/>
      <c r="E47" s="37"/>
      <c r="F47" s="37"/>
      <c r="G47" s="37"/>
      <c r="H47" s="37"/>
      <c r="I47" s="37"/>
      <c r="J47" s="37"/>
      <c r="K47" s="37"/>
      <c r="L47" s="115"/>
      <c r="S47" s="37"/>
      <c r="T47" s="37"/>
      <c r="U47" s="37"/>
      <c r="V47" s="37"/>
      <c r="W47" s="37"/>
      <c r="X47" s="37"/>
      <c r="Y47" s="37"/>
      <c r="Z47" s="37"/>
      <c r="AA47" s="37"/>
      <c r="AB47" s="37"/>
      <c r="AC47" s="37"/>
      <c r="AD47" s="37"/>
      <c r="AE47" s="37"/>
    </row>
    <row r="48" s="2" customFormat="1" ht="16.5" customHeight="1">
      <c r="A48" s="37"/>
      <c r="B48" s="38"/>
      <c r="C48" s="37"/>
      <c r="D48" s="37"/>
      <c r="E48" s="114" t="str">
        <f>E7</f>
        <v>Stavební úpravy pokojů 14 a 15 penzionu Athéna v Nové Včelnici</v>
      </c>
      <c r="F48" s="31"/>
      <c r="G48" s="31"/>
      <c r="H48" s="31"/>
      <c r="I48" s="37"/>
      <c r="J48" s="37"/>
      <c r="K48" s="37"/>
      <c r="L48" s="115"/>
      <c r="S48" s="37"/>
      <c r="T48" s="37"/>
      <c r="U48" s="37"/>
      <c r="V48" s="37"/>
      <c r="W48" s="37"/>
      <c r="X48" s="37"/>
      <c r="Y48" s="37"/>
      <c r="Z48" s="37"/>
      <c r="AA48" s="37"/>
      <c r="AB48" s="37"/>
      <c r="AC48" s="37"/>
      <c r="AD48" s="37"/>
      <c r="AE48" s="37"/>
    </row>
    <row r="49" s="2" customFormat="1" ht="12" customHeight="1">
      <c r="A49" s="37"/>
      <c r="B49" s="38"/>
      <c r="C49" s="31" t="s">
        <v>96</v>
      </c>
      <c r="D49" s="37"/>
      <c r="E49" s="37"/>
      <c r="F49" s="37"/>
      <c r="G49" s="37"/>
      <c r="H49" s="37"/>
      <c r="I49" s="37"/>
      <c r="J49" s="37"/>
      <c r="K49" s="37"/>
      <c r="L49" s="115"/>
      <c r="S49" s="37"/>
      <c r="T49" s="37"/>
      <c r="U49" s="37"/>
      <c r="V49" s="37"/>
      <c r="W49" s="37"/>
      <c r="X49" s="37"/>
      <c r="Y49" s="37"/>
      <c r="Z49" s="37"/>
      <c r="AA49" s="37"/>
      <c r="AB49" s="37"/>
      <c r="AC49" s="37"/>
      <c r="AD49" s="37"/>
      <c r="AE49" s="37"/>
    </row>
    <row r="50" s="2" customFormat="1" ht="16.5" customHeight="1">
      <c r="A50" s="37"/>
      <c r="B50" s="38"/>
      <c r="C50" s="37"/>
      <c r="D50" s="37"/>
      <c r="E50" s="61" t="str">
        <f>E9</f>
        <v>03 - ústřední vytápění</v>
      </c>
      <c r="F50" s="37"/>
      <c r="G50" s="37"/>
      <c r="H50" s="37"/>
      <c r="I50" s="37"/>
      <c r="J50" s="37"/>
      <c r="K50" s="37"/>
      <c r="L50" s="115"/>
      <c r="S50" s="37"/>
      <c r="T50" s="37"/>
      <c r="U50" s="37"/>
      <c r="V50" s="37"/>
      <c r="W50" s="37"/>
      <c r="X50" s="37"/>
      <c r="Y50" s="37"/>
      <c r="Z50" s="37"/>
      <c r="AA50" s="37"/>
      <c r="AB50" s="37"/>
      <c r="AC50" s="37"/>
      <c r="AD50" s="37"/>
      <c r="AE50" s="37"/>
    </row>
    <row r="51" s="2" customFormat="1" ht="6.96" customHeight="1">
      <c r="A51" s="37"/>
      <c r="B51" s="38"/>
      <c r="C51" s="37"/>
      <c r="D51" s="37"/>
      <c r="E51" s="37"/>
      <c r="F51" s="37"/>
      <c r="G51" s="37"/>
      <c r="H51" s="37"/>
      <c r="I51" s="37"/>
      <c r="J51" s="37"/>
      <c r="K51" s="37"/>
      <c r="L51" s="115"/>
      <c r="S51" s="37"/>
      <c r="T51" s="37"/>
      <c r="U51" s="37"/>
      <c r="V51" s="37"/>
      <c r="W51" s="37"/>
      <c r="X51" s="37"/>
      <c r="Y51" s="37"/>
      <c r="Z51" s="37"/>
      <c r="AA51" s="37"/>
      <c r="AB51" s="37"/>
      <c r="AC51" s="37"/>
      <c r="AD51" s="37"/>
      <c r="AE51" s="37"/>
    </row>
    <row r="52" s="2" customFormat="1" ht="12" customHeight="1">
      <c r="A52" s="37"/>
      <c r="B52" s="38"/>
      <c r="C52" s="31" t="s">
        <v>22</v>
      </c>
      <c r="D52" s="37"/>
      <c r="E52" s="37"/>
      <c r="F52" s="26" t="str">
        <f>F12</f>
        <v xml:space="preserve"> </v>
      </c>
      <c r="G52" s="37"/>
      <c r="H52" s="37"/>
      <c r="I52" s="31" t="s">
        <v>24</v>
      </c>
      <c r="J52" s="63" t="str">
        <f>IF(J12="","",J12)</f>
        <v>4. 11. 2020</v>
      </c>
      <c r="K52" s="37"/>
      <c r="L52" s="115"/>
      <c r="S52" s="37"/>
      <c r="T52" s="37"/>
      <c r="U52" s="37"/>
      <c r="V52" s="37"/>
      <c r="W52" s="37"/>
      <c r="X52" s="37"/>
      <c r="Y52" s="37"/>
      <c r="Z52" s="37"/>
      <c r="AA52" s="37"/>
      <c r="AB52" s="37"/>
      <c r="AC52" s="37"/>
      <c r="AD52" s="37"/>
      <c r="AE52" s="37"/>
    </row>
    <row r="53" s="2" customFormat="1" ht="6.96" customHeight="1">
      <c r="A53" s="37"/>
      <c r="B53" s="38"/>
      <c r="C53" s="37"/>
      <c r="D53" s="37"/>
      <c r="E53" s="37"/>
      <c r="F53" s="37"/>
      <c r="G53" s="37"/>
      <c r="H53" s="37"/>
      <c r="I53" s="37"/>
      <c r="J53" s="37"/>
      <c r="K53" s="37"/>
      <c r="L53" s="115"/>
      <c r="S53" s="37"/>
      <c r="T53" s="37"/>
      <c r="U53" s="37"/>
      <c r="V53" s="37"/>
      <c r="W53" s="37"/>
      <c r="X53" s="37"/>
      <c r="Y53" s="37"/>
      <c r="Z53" s="37"/>
      <c r="AA53" s="37"/>
      <c r="AB53" s="37"/>
      <c r="AC53" s="37"/>
      <c r="AD53" s="37"/>
      <c r="AE53" s="37"/>
    </row>
    <row r="54" s="2" customFormat="1" ht="25.65" customHeight="1">
      <c r="A54" s="37"/>
      <c r="B54" s="38"/>
      <c r="C54" s="31" t="s">
        <v>26</v>
      </c>
      <c r="D54" s="37"/>
      <c r="E54" s="37"/>
      <c r="F54" s="26" t="str">
        <f>E15</f>
        <v xml:space="preserve"> </v>
      </c>
      <c r="G54" s="37"/>
      <c r="H54" s="37"/>
      <c r="I54" s="31" t="s">
        <v>32</v>
      </c>
      <c r="J54" s="35" t="str">
        <f>E21</f>
        <v>Věra Davidová, Nová Včelnice</v>
      </c>
      <c r="K54" s="37"/>
      <c r="L54" s="115"/>
      <c r="S54" s="37"/>
      <c r="T54" s="37"/>
      <c r="U54" s="37"/>
      <c r="V54" s="37"/>
      <c r="W54" s="37"/>
      <c r="X54" s="37"/>
      <c r="Y54" s="37"/>
      <c r="Z54" s="37"/>
      <c r="AA54" s="37"/>
      <c r="AB54" s="37"/>
      <c r="AC54" s="37"/>
      <c r="AD54" s="37"/>
      <c r="AE54" s="37"/>
    </row>
    <row r="55" s="2" customFormat="1" ht="15.15" customHeight="1">
      <c r="A55" s="37"/>
      <c r="B55" s="38"/>
      <c r="C55" s="31" t="s">
        <v>30</v>
      </c>
      <c r="D55" s="37"/>
      <c r="E55" s="37"/>
      <c r="F55" s="26" t="str">
        <f>IF(E18="","",E18)</f>
        <v>Vyplň údaj</v>
      </c>
      <c r="G55" s="37"/>
      <c r="H55" s="37"/>
      <c r="I55" s="31" t="s">
        <v>35</v>
      </c>
      <c r="J55" s="35" t="str">
        <f>E24</f>
        <v xml:space="preserve"> </v>
      </c>
      <c r="K55" s="37"/>
      <c r="L55" s="115"/>
      <c r="S55" s="37"/>
      <c r="T55" s="37"/>
      <c r="U55" s="37"/>
      <c r="V55" s="37"/>
      <c r="W55" s="37"/>
      <c r="X55" s="37"/>
      <c r="Y55" s="37"/>
      <c r="Z55" s="37"/>
      <c r="AA55" s="37"/>
      <c r="AB55" s="37"/>
      <c r="AC55" s="37"/>
      <c r="AD55" s="37"/>
      <c r="AE55" s="37"/>
    </row>
    <row r="56" s="2" customFormat="1" ht="10.32" customHeight="1">
      <c r="A56" s="37"/>
      <c r="B56" s="38"/>
      <c r="C56" s="37"/>
      <c r="D56" s="37"/>
      <c r="E56" s="37"/>
      <c r="F56" s="37"/>
      <c r="G56" s="37"/>
      <c r="H56" s="37"/>
      <c r="I56" s="37"/>
      <c r="J56" s="37"/>
      <c r="K56" s="37"/>
      <c r="L56" s="115"/>
      <c r="S56" s="37"/>
      <c r="T56" s="37"/>
      <c r="U56" s="37"/>
      <c r="V56" s="37"/>
      <c r="W56" s="37"/>
      <c r="X56" s="37"/>
      <c r="Y56" s="37"/>
      <c r="Z56" s="37"/>
      <c r="AA56" s="37"/>
      <c r="AB56" s="37"/>
      <c r="AC56" s="37"/>
      <c r="AD56" s="37"/>
      <c r="AE56" s="37"/>
    </row>
    <row r="57" s="2" customFormat="1" ht="29.28" customHeight="1">
      <c r="A57" s="37"/>
      <c r="B57" s="38"/>
      <c r="C57" s="129" t="s">
        <v>99</v>
      </c>
      <c r="D57" s="123"/>
      <c r="E57" s="123"/>
      <c r="F57" s="123"/>
      <c r="G57" s="123"/>
      <c r="H57" s="123"/>
      <c r="I57" s="123"/>
      <c r="J57" s="130" t="s">
        <v>100</v>
      </c>
      <c r="K57" s="123"/>
      <c r="L57" s="115"/>
      <c r="S57" s="37"/>
      <c r="T57" s="37"/>
      <c r="U57" s="37"/>
      <c r="V57" s="37"/>
      <c r="W57" s="37"/>
      <c r="X57" s="37"/>
      <c r="Y57" s="37"/>
      <c r="Z57" s="37"/>
      <c r="AA57" s="37"/>
      <c r="AB57" s="37"/>
      <c r="AC57" s="37"/>
      <c r="AD57" s="37"/>
      <c r="AE57" s="37"/>
    </row>
    <row r="58" s="2" customFormat="1" ht="10.32" customHeight="1">
      <c r="A58" s="37"/>
      <c r="B58" s="38"/>
      <c r="C58" s="37"/>
      <c r="D58" s="37"/>
      <c r="E58" s="37"/>
      <c r="F58" s="37"/>
      <c r="G58" s="37"/>
      <c r="H58" s="37"/>
      <c r="I58" s="37"/>
      <c r="J58" s="37"/>
      <c r="K58" s="37"/>
      <c r="L58" s="115"/>
      <c r="S58" s="37"/>
      <c r="T58" s="37"/>
      <c r="U58" s="37"/>
      <c r="V58" s="37"/>
      <c r="W58" s="37"/>
      <c r="X58" s="37"/>
      <c r="Y58" s="37"/>
      <c r="Z58" s="37"/>
      <c r="AA58" s="37"/>
      <c r="AB58" s="37"/>
      <c r="AC58" s="37"/>
      <c r="AD58" s="37"/>
      <c r="AE58" s="37"/>
    </row>
    <row r="59" s="2" customFormat="1" ht="22.8" customHeight="1">
      <c r="A59" s="37"/>
      <c r="B59" s="38"/>
      <c r="C59" s="131" t="s">
        <v>70</v>
      </c>
      <c r="D59" s="37"/>
      <c r="E59" s="37"/>
      <c r="F59" s="37"/>
      <c r="G59" s="37"/>
      <c r="H59" s="37"/>
      <c r="I59" s="37"/>
      <c r="J59" s="89">
        <f>J85</f>
        <v>0</v>
      </c>
      <c r="K59" s="37"/>
      <c r="L59" s="115"/>
      <c r="S59" s="37"/>
      <c r="T59" s="37"/>
      <c r="U59" s="37"/>
      <c r="V59" s="37"/>
      <c r="W59" s="37"/>
      <c r="X59" s="37"/>
      <c r="Y59" s="37"/>
      <c r="Z59" s="37"/>
      <c r="AA59" s="37"/>
      <c r="AB59" s="37"/>
      <c r="AC59" s="37"/>
      <c r="AD59" s="37"/>
      <c r="AE59" s="37"/>
      <c r="AU59" s="18" t="s">
        <v>101</v>
      </c>
    </row>
    <row r="60" s="9" customFormat="1" ht="24.96" customHeight="1">
      <c r="A60" s="9"/>
      <c r="B60" s="132"/>
      <c r="C60" s="9"/>
      <c r="D60" s="133" t="s">
        <v>951</v>
      </c>
      <c r="E60" s="134"/>
      <c r="F60" s="134"/>
      <c r="G60" s="134"/>
      <c r="H60" s="134"/>
      <c r="I60" s="134"/>
      <c r="J60" s="135">
        <f>J86</f>
        <v>0</v>
      </c>
      <c r="K60" s="9"/>
      <c r="L60" s="132"/>
      <c r="S60" s="9"/>
      <c r="T60" s="9"/>
      <c r="U60" s="9"/>
      <c r="V60" s="9"/>
      <c r="W60" s="9"/>
      <c r="X60" s="9"/>
      <c r="Y60" s="9"/>
      <c r="Z60" s="9"/>
      <c r="AA60" s="9"/>
      <c r="AB60" s="9"/>
      <c r="AC60" s="9"/>
      <c r="AD60" s="9"/>
      <c r="AE60" s="9"/>
    </row>
    <row r="61" s="9" customFormat="1" ht="24.96" customHeight="1">
      <c r="A61" s="9"/>
      <c r="B61" s="132"/>
      <c r="C61" s="9"/>
      <c r="D61" s="133" t="s">
        <v>952</v>
      </c>
      <c r="E61" s="134"/>
      <c r="F61" s="134"/>
      <c r="G61" s="134"/>
      <c r="H61" s="134"/>
      <c r="I61" s="134"/>
      <c r="J61" s="135">
        <f>J92</f>
        <v>0</v>
      </c>
      <c r="K61" s="9"/>
      <c r="L61" s="132"/>
      <c r="S61" s="9"/>
      <c r="T61" s="9"/>
      <c r="U61" s="9"/>
      <c r="V61" s="9"/>
      <c r="W61" s="9"/>
      <c r="X61" s="9"/>
      <c r="Y61" s="9"/>
      <c r="Z61" s="9"/>
      <c r="AA61" s="9"/>
      <c r="AB61" s="9"/>
      <c r="AC61" s="9"/>
      <c r="AD61" s="9"/>
      <c r="AE61" s="9"/>
    </row>
    <row r="62" s="9" customFormat="1" ht="24.96" customHeight="1">
      <c r="A62" s="9"/>
      <c r="B62" s="132"/>
      <c r="C62" s="9"/>
      <c r="D62" s="133" t="s">
        <v>953</v>
      </c>
      <c r="E62" s="134"/>
      <c r="F62" s="134"/>
      <c r="G62" s="134"/>
      <c r="H62" s="134"/>
      <c r="I62" s="134"/>
      <c r="J62" s="135">
        <f>J100</f>
        <v>0</v>
      </c>
      <c r="K62" s="9"/>
      <c r="L62" s="132"/>
      <c r="S62" s="9"/>
      <c r="T62" s="9"/>
      <c r="U62" s="9"/>
      <c r="V62" s="9"/>
      <c r="W62" s="9"/>
      <c r="X62" s="9"/>
      <c r="Y62" s="9"/>
      <c r="Z62" s="9"/>
      <c r="AA62" s="9"/>
      <c r="AB62" s="9"/>
      <c r="AC62" s="9"/>
      <c r="AD62" s="9"/>
      <c r="AE62" s="9"/>
    </row>
    <row r="63" s="9" customFormat="1" ht="24.96" customHeight="1">
      <c r="A63" s="9"/>
      <c r="B63" s="132"/>
      <c r="C63" s="9"/>
      <c r="D63" s="133" t="s">
        <v>954</v>
      </c>
      <c r="E63" s="134"/>
      <c r="F63" s="134"/>
      <c r="G63" s="134"/>
      <c r="H63" s="134"/>
      <c r="I63" s="134"/>
      <c r="J63" s="135">
        <f>J108</f>
        <v>0</v>
      </c>
      <c r="K63" s="9"/>
      <c r="L63" s="132"/>
      <c r="S63" s="9"/>
      <c r="T63" s="9"/>
      <c r="U63" s="9"/>
      <c r="V63" s="9"/>
      <c r="W63" s="9"/>
      <c r="X63" s="9"/>
      <c r="Y63" s="9"/>
      <c r="Z63" s="9"/>
      <c r="AA63" s="9"/>
      <c r="AB63" s="9"/>
      <c r="AC63" s="9"/>
      <c r="AD63" s="9"/>
      <c r="AE63" s="9"/>
    </row>
    <row r="64" s="9" customFormat="1" ht="24.96" customHeight="1">
      <c r="A64" s="9"/>
      <c r="B64" s="132"/>
      <c r="C64" s="9"/>
      <c r="D64" s="133" t="s">
        <v>955</v>
      </c>
      <c r="E64" s="134"/>
      <c r="F64" s="134"/>
      <c r="G64" s="134"/>
      <c r="H64" s="134"/>
      <c r="I64" s="134"/>
      <c r="J64" s="135">
        <f>J111</f>
        <v>0</v>
      </c>
      <c r="K64" s="9"/>
      <c r="L64" s="132"/>
      <c r="S64" s="9"/>
      <c r="T64" s="9"/>
      <c r="U64" s="9"/>
      <c r="V64" s="9"/>
      <c r="W64" s="9"/>
      <c r="X64" s="9"/>
      <c r="Y64" s="9"/>
      <c r="Z64" s="9"/>
      <c r="AA64" s="9"/>
      <c r="AB64" s="9"/>
      <c r="AC64" s="9"/>
      <c r="AD64" s="9"/>
      <c r="AE64" s="9"/>
    </row>
    <row r="65" s="9" customFormat="1" ht="24.96" customHeight="1">
      <c r="A65" s="9"/>
      <c r="B65" s="132"/>
      <c r="C65" s="9"/>
      <c r="D65" s="133" t="s">
        <v>956</v>
      </c>
      <c r="E65" s="134"/>
      <c r="F65" s="134"/>
      <c r="G65" s="134"/>
      <c r="H65" s="134"/>
      <c r="I65" s="134"/>
      <c r="J65" s="135">
        <f>J115</f>
        <v>0</v>
      </c>
      <c r="K65" s="9"/>
      <c r="L65" s="132"/>
      <c r="S65" s="9"/>
      <c r="T65" s="9"/>
      <c r="U65" s="9"/>
      <c r="V65" s="9"/>
      <c r="W65" s="9"/>
      <c r="X65" s="9"/>
      <c r="Y65" s="9"/>
      <c r="Z65" s="9"/>
      <c r="AA65" s="9"/>
      <c r="AB65" s="9"/>
      <c r="AC65" s="9"/>
      <c r="AD65" s="9"/>
      <c r="AE65" s="9"/>
    </row>
    <row r="66" s="2" customFormat="1" ht="21.84" customHeight="1">
      <c r="A66" s="37"/>
      <c r="B66" s="38"/>
      <c r="C66" s="37"/>
      <c r="D66" s="37"/>
      <c r="E66" s="37"/>
      <c r="F66" s="37"/>
      <c r="G66" s="37"/>
      <c r="H66" s="37"/>
      <c r="I66" s="37"/>
      <c r="J66" s="37"/>
      <c r="K66" s="37"/>
      <c r="L66" s="115"/>
      <c r="S66" s="37"/>
      <c r="T66" s="37"/>
      <c r="U66" s="37"/>
      <c r="V66" s="37"/>
      <c r="W66" s="37"/>
      <c r="X66" s="37"/>
      <c r="Y66" s="37"/>
      <c r="Z66" s="37"/>
      <c r="AA66" s="37"/>
      <c r="AB66" s="37"/>
      <c r="AC66" s="37"/>
      <c r="AD66" s="37"/>
      <c r="AE66" s="37"/>
    </row>
    <row r="67" s="2" customFormat="1" ht="6.96" customHeight="1">
      <c r="A67" s="37"/>
      <c r="B67" s="54"/>
      <c r="C67" s="55"/>
      <c r="D67" s="55"/>
      <c r="E67" s="55"/>
      <c r="F67" s="55"/>
      <c r="G67" s="55"/>
      <c r="H67" s="55"/>
      <c r="I67" s="55"/>
      <c r="J67" s="55"/>
      <c r="K67" s="55"/>
      <c r="L67" s="115"/>
      <c r="S67" s="37"/>
      <c r="T67" s="37"/>
      <c r="U67" s="37"/>
      <c r="V67" s="37"/>
      <c r="W67" s="37"/>
      <c r="X67" s="37"/>
      <c r="Y67" s="37"/>
      <c r="Z67" s="37"/>
      <c r="AA67" s="37"/>
      <c r="AB67" s="37"/>
      <c r="AC67" s="37"/>
      <c r="AD67" s="37"/>
      <c r="AE67" s="37"/>
    </row>
    <row r="71" s="2" customFormat="1" ht="6.96" customHeight="1">
      <c r="A71" s="37"/>
      <c r="B71" s="56"/>
      <c r="C71" s="57"/>
      <c r="D71" s="57"/>
      <c r="E71" s="57"/>
      <c r="F71" s="57"/>
      <c r="G71" s="57"/>
      <c r="H71" s="57"/>
      <c r="I71" s="57"/>
      <c r="J71" s="57"/>
      <c r="K71" s="57"/>
      <c r="L71" s="115"/>
      <c r="S71" s="37"/>
      <c r="T71" s="37"/>
      <c r="U71" s="37"/>
      <c r="V71" s="37"/>
      <c r="W71" s="37"/>
      <c r="X71" s="37"/>
      <c r="Y71" s="37"/>
      <c r="Z71" s="37"/>
      <c r="AA71" s="37"/>
      <c r="AB71" s="37"/>
      <c r="AC71" s="37"/>
      <c r="AD71" s="37"/>
      <c r="AE71" s="37"/>
    </row>
    <row r="72" s="2" customFormat="1" ht="24.96" customHeight="1">
      <c r="A72" s="37"/>
      <c r="B72" s="38"/>
      <c r="C72" s="22" t="s">
        <v>120</v>
      </c>
      <c r="D72" s="37"/>
      <c r="E72" s="37"/>
      <c r="F72" s="37"/>
      <c r="G72" s="37"/>
      <c r="H72" s="37"/>
      <c r="I72" s="37"/>
      <c r="J72" s="37"/>
      <c r="K72" s="37"/>
      <c r="L72" s="115"/>
      <c r="S72" s="37"/>
      <c r="T72" s="37"/>
      <c r="U72" s="37"/>
      <c r="V72" s="37"/>
      <c r="W72" s="37"/>
      <c r="X72" s="37"/>
      <c r="Y72" s="37"/>
      <c r="Z72" s="37"/>
      <c r="AA72" s="37"/>
      <c r="AB72" s="37"/>
      <c r="AC72" s="37"/>
      <c r="AD72" s="37"/>
      <c r="AE72" s="37"/>
    </row>
    <row r="73" s="2" customFormat="1" ht="6.96" customHeight="1">
      <c r="A73" s="37"/>
      <c r="B73" s="38"/>
      <c r="C73" s="37"/>
      <c r="D73" s="37"/>
      <c r="E73" s="37"/>
      <c r="F73" s="37"/>
      <c r="G73" s="37"/>
      <c r="H73" s="37"/>
      <c r="I73" s="37"/>
      <c r="J73" s="37"/>
      <c r="K73" s="37"/>
      <c r="L73" s="115"/>
      <c r="S73" s="37"/>
      <c r="T73" s="37"/>
      <c r="U73" s="37"/>
      <c r="V73" s="37"/>
      <c r="W73" s="37"/>
      <c r="X73" s="37"/>
      <c r="Y73" s="37"/>
      <c r="Z73" s="37"/>
      <c r="AA73" s="37"/>
      <c r="AB73" s="37"/>
      <c r="AC73" s="37"/>
      <c r="AD73" s="37"/>
      <c r="AE73" s="37"/>
    </row>
    <row r="74" s="2" customFormat="1" ht="12" customHeight="1">
      <c r="A74" s="37"/>
      <c r="B74" s="38"/>
      <c r="C74" s="31" t="s">
        <v>17</v>
      </c>
      <c r="D74" s="37"/>
      <c r="E74" s="37"/>
      <c r="F74" s="37"/>
      <c r="G74" s="37"/>
      <c r="H74" s="37"/>
      <c r="I74" s="37"/>
      <c r="J74" s="37"/>
      <c r="K74" s="37"/>
      <c r="L74" s="115"/>
      <c r="S74" s="37"/>
      <c r="T74" s="37"/>
      <c r="U74" s="37"/>
      <c r="V74" s="37"/>
      <c r="W74" s="37"/>
      <c r="X74" s="37"/>
      <c r="Y74" s="37"/>
      <c r="Z74" s="37"/>
      <c r="AA74" s="37"/>
      <c r="AB74" s="37"/>
      <c r="AC74" s="37"/>
      <c r="AD74" s="37"/>
      <c r="AE74" s="37"/>
    </row>
    <row r="75" s="2" customFormat="1" ht="16.5" customHeight="1">
      <c r="A75" s="37"/>
      <c r="B75" s="38"/>
      <c r="C75" s="37"/>
      <c r="D75" s="37"/>
      <c r="E75" s="114" t="str">
        <f>E7</f>
        <v>Stavební úpravy pokojů 14 a 15 penzionu Athéna v Nové Včelnici</v>
      </c>
      <c r="F75" s="31"/>
      <c r="G75" s="31"/>
      <c r="H75" s="31"/>
      <c r="I75" s="37"/>
      <c r="J75" s="37"/>
      <c r="K75" s="37"/>
      <c r="L75" s="115"/>
      <c r="S75" s="37"/>
      <c r="T75" s="37"/>
      <c r="U75" s="37"/>
      <c r="V75" s="37"/>
      <c r="W75" s="37"/>
      <c r="X75" s="37"/>
      <c r="Y75" s="37"/>
      <c r="Z75" s="37"/>
      <c r="AA75" s="37"/>
      <c r="AB75" s="37"/>
      <c r="AC75" s="37"/>
      <c r="AD75" s="37"/>
      <c r="AE75" s="37"/>
    </row>
    <row r="76" s="2" customFormat="1" ht="12" customHeight="1">
      <c r="A76" s="37"/>
      <c r="B76" s="38"/>
      <c r="C76" s="31" t="s">
        <v>96</v>
      </c>
      <c r="D76" s="37"/>
      <c r="E76" s="37"/>
      <c r="F76" s="37"/>
      <c r="G76" s="37"/>
      <c r="H76" s="37"/>
      <c r="I76" s="37"/>
      <c r="J76" s="37"/>
      <c r="K76" s="37"/>
      <c r="L76" s="115"/>
      <c r="S76" s="37"/>
      <c r="T76" s="37"/>
      <c r="U76" s="37"/>
      <c r="V76" s="37"/>
      <c r="W76" s="37"/>
      <c r="X76" s="37"/>
      <c r="Y76" s="37"/>
      <c r="Z76" s="37"/>
      <c r="AA76" s="37"/>
      <c r="AB76" s="37"/>
      <c r="AC76" s="37"/>
      <c r="AD76" s="37"/>
      <c r="AE76" s="37"/>
    </row>
    <row r="77" s="2" customFormat="1" ht="16.5" customHeight="1">
      <c r="A77" s="37"/>
      <c r="B77" s="38"/>
      <c r="C77" s="37"/>
      <c r="D77" s="37"/>
      <c r="E77" s="61" t="str">
        <f>E9</f>
        <v>03 - ústřední vytápění</v>
      </c>
      <c r="F77" s="37"/>
      <c r="G77" s="37"/>
      <c r="H77" s="37"/>
      <c r="I77" s="37"/>
      <c r="J77" s="37"/>
      <c r="K77" s="37"/>
      <c r="L77" s="115"/>
      <c r="S77" s="37"/>
      <c r="T77" s="37"/>
      <c r="U77" s="37"/>
      <c r="V77" s="37"/>
      <c r="W77" s="37"/>
      <c r="X77" s="37"/>
      <c r="Y77" s="37"/>
      <c r="Z77" s="37"/>
      <c r="AA77" s="37"/>
      <c r="AB77" s="37"/>
      <c r="AC77" s="37"/>
      <c r="AD77" s="37"/>
      <c r="AE77" s="37"/>
    </row>
    <row r="78" s="2" customFormat="1" ht="6.96" customHeight="1">
      <c r="A78" s="37"/>
      <c r="B78" s="38"/>
      <c r="C78" s="37"/>
      <c r="D78" s="37"/>
      <c r="E78" s="37"/>
      <c r="F78" s="37"/>
      <c r="G78" s="37"/>
      <c r="H78" s="37"/>
      <c r="I78" s="37"/>
      <c r="J78" s="37"/>
      <c r="K78" s="37"/>
      <c r="L78" s="115"/>
      <c r="S78" s="37"/>
      <c r="T78" s="37"/>
      <c r="U78" s="37"/>
      <c r="V78" s="37"/>
      <c r="W78" s="37"/>
      <c r="X78" s="37"/>
      <c r="Y78" s="37"/>
      <c r="Z78" s="37"/>
      <c r="AA78" s="37"/>
      <c r="AB78" s="37"/>
      <c r="AC78" s="37"/>
      <c r="AD78" s="37"/>
      <c r="AE78" s="37"/>
    </row>
    <row r="79" s="2" customFormat="1" ht="12" customHeight="1">
      <c r="A79" s="37"/>
      <c r="B79" s="38"/>
      <c r="C79" s="31" t="s">
        <v>22</v>
      </c>
      <c r="D79" s="37"/>
      <c r="E79" s="37"/>
      <c r="F79" s="26" t="str">
        <f>F12</f>
        <v xml:space="preserve"> </v>
      </c>
      <c r="G79" s="37"/>
      <c r="H79" s="37"/>
      <c r="I79" s="31" t="s">
        <v>24</v>
      </c>
      <c r="J79" s="63" t="str">
        <f>IF(J12="","",J12)</f>
        <v>4. 11. 2020</v>
      </c>
      <c r="K79" s="37"/>
      <c r="L79" s="115"/>
      <c r="S79" s="37"/>
      <c r="T79" s="37"/>
      <c r="U79" s="37"/>
      <c r="V79" s="37"/>
      <c r="W79" s="37"/>
      <c r="X79" s="37"/>
      <c r="Y79" s="37"/>
      <c r="Z79" s="37"/>
      <c r="AA79" s="37"/>
      <c r="AB79" s="37"/>
      <c r="AC79" s="37"/>
      <c r="AD79" s="37"/>
      <c r="AE79" s="37"/>
    </row>
    <row r="80" s="2" customFormat="1" ht="6.96" customHeight="1">
      <c r="A80" s="37"/>
      <c r="B80" s="38"/>
      <c r="C80" s="37"/>
      <c r="D80" s="37"/>
      <c r="E80" s="37"/>
      <c r="F80" s="37"/>
      <c r="G80" s="37"/>
      <c r="H80" s="37"/>
      <c r="I80" s="37"/>
      <c r="J80" s="37"/>
      <c r="K80" s="37"/>
      <c r="L80" s="115"/>
      <c r="S80" s="37"/>
      <c r="T80" s="37"/>
      <c r="U80" s="37"/>
      <c r="V80" s="37"/>
      <c r="W80" s="37"/>
      <c r="X80" s="37"/>
      <c r="Y80" s="37"/>
      <c r="Z80" s="37"/>
      <c r="AA80" s="37"/>
      <c r="AB80" s="37"/>
      <c r="AC80" s="37"/>
      <c r="AD80" s="37"/>
      <c r="AE80" s="37"/>
    </row>
    <row r="81" s="2" customFormat="1" ht="25.65" customHeight="1">
      <c r="A81" s="37"/>
      <c r="B81" s="38"/>
      <c r="C81" s="31" t="s">
        <v>26</v>
      </c>
      <c r="D81" s="37"/>
      <c r="E81" s="37"/>
      <c r="F81" s="26" t="str">
        <f>E15</f>
        <v xml:space="preserve"> </v>
      </c>
      <c r="G81" s="37"/>
      <c r="H81" s="37"/>
      <c r="I81" s="31" t="s">
        <v>32</v>
      </c>
      <c r="J81" s="35" t="str">
        <f>E21</f>
        <v>Věra Davidová, Nová Včelnice</v>
      </c>
      <c r="K81" s="37"/>
      <c r="L81" s="115"/>
      <c r="S81" s="37"/>
      <c r="T81" s="37"/>
      <c r="U81" s="37"/>
      <c r="V81" s="37"/>
      <c r="W81" s="37"/>
      <c r="X81" s="37"/>
      <c r="Y81" s="37"/>
      <c r="Z81" s="37"/>
      <c r="AA81" s="37"/>
      <c r="AB81" s="37"/>
      <c r="AC81" s="37"/>
      <c r="AD81" s="37"/>
      <c r="AE81" s="37"/>
    </row>
    <row r="82" s="2" customFormat="1" ht="15.15" customHeight="1">
      <c r="A82" s="37"/>
      <c r="B82" s="38"/>
      <c r="C82" s="31" t="s">
        <v>30</v>
      </c>
      <c r="D82" s="37"/>
      <c r="E82" s="37"/>
      <c r="F82" s="26" t="str">
        <f>IF(E18="","",E18)</f>
        <v>Vyplň údaj</v>
      </c>
      <c r="G82" s="37"/>
      <c r="H82" s="37"/>
      <c r="I82" s="31" t="s">
        <v>35</v>
      </c>
      <c r="J82" s="35" t="str">
        <f>E24</f>
        <v xml:space="preserve"> </v>
      </c>
      <c r="K82" s="37"/>
      <c r="L82" s="115"/>
      <c r="S82" s="37"/>
      <c r="T82" s="37"/>
      <c r="U82" s="37"/>
      <c r="V82" s="37"/>
      <c r="W82" s="37"/>
      <c r="X82" s="37"/>
      <c r="Y82" s="37"/>
      <c r="Z82" s="37"/>
      <c r="AA82" s="37"/>
      <c r="AB82" s="37"/>
      <c r="AC82" s="37"/>
      <c r="AD82" s="37"/>
      <c r="AE82" s="37"/>
    </row>
    <row r="83" s="2" customFormat="1" ht="10.32" customHeight="1">
      <c r="A83" s="37"/>
      <c r="B83" s="38"/>
      <c r="C83" s="37"/>
      <c r="D83" s="37"/>
      <c r="E83" s="37"/>
      <c r="F83" s="37"/>
      <c r="G83" s="37"/>
      <c r="H83" s="37"/>
      <c r="I83" s="37"/>
      <c r="J83" s="37"/>
      <c r="K83" s="37"/>
      <c r="L83" s="115"/>
      <c r="S83" s="37"/>
      <c r="T83" s="37"/>
      <c r="U83" s="37"/>
      <c r="V83" s="37"/>
      <c r="W83" s="37"/>
      <c r="X83" s="37"/>
      <c r="Y83" s="37"/>
      <c r="Z83" s="37"/>
      <c r="AA83" s="37"/>
      <c r="AB83" s="37"/>
      <c r="AC83" s="37"/>
      <c r="AD83" s="37"/>
      <c r="AE83" s="37"/>
    </row>
    <row r="84" s="11" customFormat="1" ht="29.28" customHeight="1">
      <c r="A84" s="140"/>
      <c r="B84" s="141"/>
      <c r="C84" s="142" t="s">
        <v>121</v>
      </c>
      <c r="D84" s="143" t="s">
        <v>57</v>
      </c>
      <c r="E84" s="143" t="s">
        <v>53</v>
      </c>
      <c r="F84" s="143" t="s">
        <v>54</v>
      </c>
      <c r="G84" s="143" t="s">
        <v>122</v>
      </c>
      <c r="H84" s="143" t="s">
        <v>123</v>
      </c>
      <c r="I84" s="143" t="s">
        <v>124</v>
      </c>
      <c r="J84" s="143" t="s">
        <v>100</v>
      </c>
      <c r="K84" s="144" t="s">
        <v>125</v>
      </c>
      <c r="L84" s="145"/>
      <c r="M84" s="79" t="s">
        <v>3</v>
      </c>
      <c r="N84" s="80" t="s">
        <v>42</v>
      </c>
      <c r="O84" s="80" t="s">
        <v>126</v>
      </c>
      <c r="P84" s="80" t="s">
        <v>127</v>
      </c>
      <c r="Q84" s="80" t="s">
        <v>128</v>
      </c>
      <c r="R84" s="80" t="s">
        <v>129</v>
      </c>
      <c r="S84" s="80" t="s">
        <v>130</v>
      </c>
      <c r="T84" s="81" t="s">
        <v>131</v>
      </c>
      <c r="U84" s="140"/>
      <c r="V84" s="140"/>
      <c r="W84" s="140"/>
      <c r="X84" s="140"/>
      <c r="Y84" s="140"/>
      <c r="Z84" s="140"/>
      <c r="AA84" s="140"/>
      <c r="AB84" s="140"/>
      <c r="AC84" s="140"/>
      <c r="AD84" s="140"/>
      <c r="AE84" s="140"/>
    </row>
    <row r="85" s="2" customFormat="1" ht="22.8" customHeight="1">
      <c r="A85" s="37"/>
      <c r="B85" s="38"/>
      <c r="C85" s="86" t="s">
        <v>132</v>
      </c>
      <c r="D85" s="37"/>
      <c r="E85" s="37"/>
      <c r="F85" s="37"/>
      <c r="G85" s="37"/>
      <c r="H85" s="37"/>
      <c r="I85" s="37"/>
      <c r="J85" s="146">
        <f>BK85</f>
        <v>0</v>
      </c>
      <c r="K85" s="37"/>
      <c r="L85" s="38"/>
      <c r="M85" s="82"/>
      <c r="N85" s="67"/>
      <c r="O85" s="83"/>
      <c r="P85" s="147">
        <f>P86+P92+P100+P108+P111+P115</f>
        <v>0</v>
      </c>
      <c r="Q85" s="83"/>
      <c r="R85" s="147">
        <f>R86+R92+R100+R108+R111+R115</f>
        <v>0</v>
      </c>
      <c r="S85" s="83"/>
      <c r="T85" s="148">
        <f>T86+T92+T100+T108+T111+T115</f>
        <v>0</v>
      </c>
      <c r="U85" s="37"/>
      <c r="V85" s="37"/>
      <c r="W85" s="37"/>
      <c r="X85" s="37"/>
      <c r="Y85" s="37"/>
      <c r="Z85" s="37"/>
      <c r="AA85" s="37"/>
      <c r="AB85" s="37"/>
      <c r="AC85" s="37"/>
      <c r="AD85" s="37"/>
      <c r="AE85" s="37"/>
      <c r="AT85" s="18" t="s">
        <v>71</v>
      </c>
      <c r="AU85" s="18" t="s">
        <v>101</v>
      </c>
      <c r="BK85" s="149">
        <f>BK86+BK92+BK100+BK108+BK111+BK115</f>
        <v>0</v>
      </c>
    </row>
    <row r="86" s="12" customFormat="1" ht="25.92" customHeight="1">
      <c r="A86" s="12"/>
      <c r="B86" s="150"/>
      <c r="C86" s="12"/>
      <c r="D86" s="151" t="s">
        <v>71</v>
      </c>
      <c r="E86" s="152" t="s">
        <v>871</v>
      </c>
      <c r="F86" s="152" t="s">
        <v>957</v>
      </c>
      <c r="G86" s="12"/>
      <c r="H86" s="12"/>
      <c r="I86" s="153"/>
      <c r="J86" s="154">
        <f>BK86</f>
        <v>0</v>
      </c>
      <c r="K86" s="12"/>
      <c r="L86" s="150"/>
      <c r="M86" s="155"/>
      <c r="N86" s="156"/>
      <c r="O86" s="156"/>
      <c r="P86" s="157">
        <f>SUM(P87:P91)</f>
        <v>0</v>
      </c>
      <c r="Q86" s="156"/>
      <c r="R86" s="157">
        <f>SUM(R87:R91)</f>
        <v>0</v>
      </c>
      <c r="S86" s="156"/>
      <c r="T86" s="158">
        <f>SUM(T87:T91)</f>
        <v>0</v>
      </c>
      <c r="U86" s="12"/>
      <c r="V86" s="12"/>
      <c r="W86" s="12"/>
      <c r="X86" s="12"/>
      <c r="Y86" s="12"/>
      <c r="Z86" s="12"/>
      <c r="AA86" s="12"/>
      <c r="AB86" s="12"/>
      <c r="AC86" s="12"/>
      <c r="AD86" s="12"/>
      <c r="AE86" s="12"/>
      <c r="AR86" s="151" t="s">
        <v>80</v>
      </c>
      <c r="AT86" s="159" t="s">
        <v>71</v>
      </c>
      <c r="AU86" s="159" t="s">
        <v>72</v>
      </c>
      <c r="AY86" s="151" t="s">
        <v>135</v>
      </c>
      <c r="BK86" s="160">
        <f>SUM(BK87:BK91)</f>
        <v>0</v>
      </c>
    </row>
    <row r="87" s="2" customFormat="1" ht="24.15" customHeight="1">
      <c r="A87" s="37"/>
      <c r="B87" s="163"/>
      <c r="C87" s="164" t="s">
        <v>80</v>
      </c>
      <c r="D87" s="164" t="s">
        <v>138</v>
      </c>
      <c r="E87" s="165" t="s">
        <v>958</v>
      </c>
      <c r="F87" s="166" t="s">
        <v>959</v>
      </c>
      <c r="G87" s="167" t="s">
        <v>242</v>
      </c>
      <c r="H87" s="168">
        <v>1</v>
      </c>
      <c r="I87" s="169"/>
      <c r="J87" s="170">
        <f>ROUND(I87*H87,2)</f>
        <v>0</v>
      </c>
      <c r="K87" s="166" t="s">
        <v>960</v>
      </c>
      <c r="L87" s="38"/>
      <c r="M87" s="171" t="s">
        <v>3</v>
      </c>
      <c r="N87" s="172" t="s">
        <v>43</v>
      </c>
      <c r="O87" s="71"/>
      <c r="P87" s="173">
        <f>O87*H87</f>
        <v>0</v>
      </c>
      <c r="Q87" s="173">
        <v>0</v>
      </c>
      <c r="R87" s="173">
        <f>Q87*H87</f>
        <v>0</v>
      </c>
      <c r="S87" s="173">
        <v>0</v>
      </c>
      <c r="T87" s="174">
        <f>S87*H87</f>
        <v>0</v>
      </c>
      <c r="U87" s="37"/>
      <c r="V87" s="37"/>
      <c r="W87" s="37"/>
      <c r="X87" s="37"/>
      <c r="Y87" s="37"/>
      <c r="Z87" s="37"/>
      <c r="AA87" s="37"/>
      <c r="AB87" s="37"/>
      <c r="AC87" s="37"/>
      <c r="AD87" s="37"/>
      <c r="AE87" s="37"/>
      <c r="AR87" s="175" t="s">
        <v>143</v>
      </c>
      <c r="AT87" s="175" t="s">
        <v>138</v>
      </c>
      <c r="AU87" s="175" t="s">
        <v>80</v>
      </c>
      <c r="AY87" s="18" t="s">
        <v>135</v>
      </c>
      <c r="BE87" s="176">
        <f>IF(N87="základní",J87,0)</f>
        <v>0</v>
      </c>
      <c r="BF87" s="176">
        <f>IF(N87="snížená",J87,0)</f>
        <v>0</v>
      </c>
      <c r="BG87" s="176">
        <f>IF(N87="zákl. přenesená",J87,0)</f>
        <v>0</v>
      </c>
      <c r="BH87" s="176">
        <f>IF(N87="sníž. přenesená",J87,0)</f>
        <v>0</v>
      </c>
      <c r="BI87" s="176">
        <f>IF(N87="nulová",J87,0)</f>
        <v>0</v>
      </c>
      <c r="BJ87" s="18" t="s">
        <v>80</v>
      </c>
      <c r="BK87" s="176">
        <f>ROUND(I87*H87,2)</f>
        <v>0</v>
      </c>
      <c r="BL87" s="18" t="s">
        <v>143</v>
      </c>
      <c r="BM87" s="175" t="s">
        <v>82</v>
      </c>
    </row>
    <row r="88" s="2" customFormat="1" ht="14.4" customHeight="1">
      <c r="A88" s="37"/>
      <c r="B88" s="163"/>
      <c r="C88" s="164" t="s">
        <v>82</v>
      </c>
      <c r="D88" s="164" t="s">
        <v>138</v>
      </c>
      <c r="E88" s="165" t="s">
        <v>961</v>
      </c>
      <c r="F88" s="166" t="s">
        <v>962</v>
      </c>
      <c r="G88" s="167" t="s">
        <v>242</v>
      </c>
      <c r="H88" s="168">
        <v>1</v>
      </c>
      <c r="I88" s="169"/>
      <c r="J88" s="170">
        <f>ROUND(I88*H88,2)</f>
        <v>0</v>
      </c>
      <c r="K88" s="166" t="s">
        <v>960</v>
      </c>
      <c r="L88" s="38"/>
      <c r="M88" s="171" t="s">
        <v>3</v>
      </c>
      <c r="N88" s="172" t="s">
        <v>43</v>
      </c>
      <c r="O88" s="71"/>
      <c r="P88" s="173">
        <f>O88*H88</f>
        <v>0</v>
      </c>
      <c r="Q88" s="173">
        <v>0</v>
      </c>
      <c r="R88" s="173">
        <f>Q88*H88</f>
        <v>0</v>
      </c>
      <c r="S88" s="173">
        <v>0</v>
      </c>
      <c r="T88" s="174">
        <f>S88*H88</f>
        <v>0</v>
      </c>
      <c r="U88" s="37"/>
      <c r="V88" s="37"/>
      <c r="W88" s="37"/>
      <c r="X88" s="37"/>
      <c r="Y88" s="37"/>
      <c r="Z88" s="37"/>
      <c r="AA88" s="37"/>
      <c r="AB88" s="37"/>
      <c r="AC88" s="37"/>
      <c r="AD88" s="37"/>
      <c r="AE88" s="37"/>
      <c r="AR88" s="175" t="s">
        <v>143</v>
      </c>
      <c r="AT88" s="175" t="s">
        <v>138</v>
      </c>
      <c r="AU88" s="175" t="s">
        <v>80</v>
      </c>
      <c r="AY88" s="18" t="s">
        <v>135</v>
      </c>
      <c r="BE88" s="176">
        <f>IF(N88="základní",J88,0)</f>
        <v>0</v>
      </c>
      <c r="BF88" s="176">
        <f>IF(N88="snížená",J88,0)</f>
        <v>0</v>
      </c>
      <c r="BG88" s="176">
        <f>IF(N88="zákl. přenesená",J88,0)</f>
        <v>0</v>
      </c>
      <c r="BH88" s="176">
        <f>IF(N88="sníž. přenesená",J88,0)</f>
        <v>0</v>
      </c>
      <c r="BI88" s="176">
        <f>IF(N88="nulová",J88,0)</f>
        <v>0</v>
      </c>
      <c r="BJ88" s="18" t="s">
        <v>80</v>
      </c>
      <c r="BK88" s="176">
        <f>ROUND(I88*H88,2)</f>
        <v>0</v>
      </c>
      <c r="BL88" s="18" t="s">
        <v>143</v>
      </c>
      <c r="BM88" s="175" t="s">
        <v>143</v>
      </c>
    </row>
    <row r="89" s="2" customFormat="1" ht="14.4" customHeight="1">
      <c r="A89" s="37"/>
      <c r="B89" s="163"/>
      <c r="C89" s="164" t="s">
        <v>136</v>
      </c>
      <c r="D89" s="164" t="s">
        <v>138</v>
      </c>
      <c r="E89" s="165" t="s">
        <v>963</v>
      </c>
      <c r="F89" s="166" t="s">
        <v>964</v>
      </c>
      <c r="G89" s="167" t="s">
        <v>242</v>
      </c>
      <c r="H89" s="168">
        <v>20</v>
      </c>
      <c r="I89" s="169"/>
      <c r="J89" s="170">
        <f>ROUND(I89*H89,2)</f>
        <v>0</v>
      </c>
      <c r="K89" s="166" t="s">
        <v>960</v>
      </c>
      <c r="L89" s="38"/>
      <c r="M89" s="171" t="s">
        <v>3</v>
      </c>
      <c r="N89" s="172" t="s">
        <v>43</v>
      </c>
      <c r="O89" s="71"/>
      <c r="P89" s="173">
        <f>O89*H89</f>
        <v>0</v>
      </c>
      <c r="Q89" s="173">
        <v>0</v>
      </c>
      <c r="R89" s="173">
        <f>Q89*H89</f>
        <v>0</v>
      </c>
      <c r="S89" s="173">
        <v>0</v>
      </c>
      <c r="T89" s="174">
        <f>S89*H89</f>
        <v>0</v>
      </c>
      <c r="U89" s="37"/>
      <c r="V89" s="37"/>
      <c r="W89" s="37"/>
      <c r="X89" s="37"/>
      <c r="Y89" s="37"/>
      <c r="Z89" s="37"/>
      <c r="AA89" s="37"/>
      <c r="AB89" s="37"/>
      <c r="AC89" s="37"/>
      <c r="AD89" s="37"/>
      <c r="AE89" s="37"/>
      <c r="AR89" s="175" t="s">
        <v>143</v>
      </c>
      <c r="AT89" s="175" t="s">
        <v>138</v>
      </c>
      <c r="AU89" s="175" t="s">
        <v>80</v>
      </c>
      <c r="AY89" s="18" t="s">
        <v>135</v>
      </c>
      <c r="BE89" s="176">
        <f>IF(N89="základní",J89,0)</f>
        <v>0</v>
      </c>
      <c r="BF89" s="176">
        <f>IF(N89="snížená",J89,0)</f>
        <v>0</v>
      </c>
      <c r="BG89" s="176">
        <f>IF(N89="zákl. přenesená",J89,0)</f>
        <v>0</v>
      </c>
      <c r="BH89" s="176">
        <f>IF(N89="sníž. přenesená",J89,0)</f>
        <v>0</v>
      </c>
      <c r="BI89" s="176">
        <f>IF(N89="nulová",J89,0)</f>
        <v>0</v>
      </c>
      <c r="BJ89" s="18" t="s">
        <v>80</v>
      </c>
      <c r="BK89" s="176">
        <f>ROUND(I89*H89,2)</f>
        <v>0</v>
      </c>
      <c r="BL89" s="18" t="s">
        <v>143</v>
      </c>
      <c r="BM89" s="175" t="s">
        <v>155</v>
      </c>
    </row>
    <row r="90" s="2" customFormat="1" ht="14.4" customHeight="1">
      <c r="A90" s="37"/>
      <c r="B90" s="163"/>
      <c r="C90" s="164" t="s">
        <v>143</v>
      </c>
      <c r="D90" s="164" t="s">
        <v>138</v>
      </c>
      <c r="E90" s="165" t="s">
        <v>965</v>
      </c>
      <c r="F90" s="166" t="s">
        <v>966</v>
      </c>
      <c r="G90" s="167" t="s">
        <v>242</v>
      </c>
      <c r="H90" s="168">
        <v>20</v>
      </c>
      <c r="I90" s="169"/>
      <c r="J90" s="170">
        <f>ROUND(I90*H90,2)</f>
        <v>0</v>
      </c>
      <c r="K90" s="166" t="s">
        <v>960</v>
      </c>
      <c r="L90" s="38"/>
      <c r="M90" s="171" t="s">
        <v>3</v>
      </c>
      <c r="N90" s="172" t="s">
        <v>43</v>
      </c>
      <c r="O90" s="71"/>
      <c r="P90" s="173">
        <f>O90*H90</f>
        <v>0</v>
      </c>
      <c r="Q90" s="173">
        <v>0</v>
      </c>
      <c r="R90" s="173">
        <f>Q90*H90</f>
        <v>0</v>
      </c>
      <c r="S90" s="173">
        <v>0</v>
      </c>
      <c r="T90" s="174">
        <f>S90*H90</f>
        <v>0</v>
      </c>
      <c r="U90" s="37"/>
      <c r="V90" s="37"/>
      <c r="W90" s="37"/>
      <c r="X90" s="37"/>
      <c r="Y90" s="37"/>
      <c r="Z90" s="37"/>
      <c r="AA90" s="37"/>
      <c r="AB90" s="37"/>
      <c r="AC90" s="37"/>
      <c r="AD90" s="37"/>
      <c r="AE90" s="37"/>
      <c r="AR90" s="175" t="s">
        <v>143</v>
      </c>
      <c r="AT90" s="175" t="s">
        <v>138</v>
      </c>
      <c r="AU90" s="175" t="s">
        <v>80</v>
      </c>
      <c r="AY90" s="18" t="s">
        <v>135</v>
      </c>
      <c r="BE90" s="176">
        <f>IF(N90="základní",J90,0)</f>
        <v>0</v>
      </c>
      <c r="BF90" s="176">
        <f>IF(N90="snížená",J90,0)</f>
        <v>0</v>
      </c>
      <c r="BG90" s="176">
        <f>IF(N90="zákl. přenesená",J90,0)</f>
        <v>0</v>
      </c>
      <c r="BH90" s="176">
        <f>IF(N90="sníž. přenesená",J90,0)</f>
        <v>0</v>
      </c>
      <c r="BI90" s="176">
        <f>IF(N90="nulová",J90,0)</f>
        <v>0</v>
      </c>
      <c r="BJ90" s="18" t="s">
        <v>80</v>
      </c>
      <c r="BK90" s="176">
        <f>ROUND(I90*H90,2)</f>
        <v>0</v>
      </c>
      <c r="BL90" s="18" t="s">
        <v>143</v>
      </c>
      <c r="BM90" s="175" t="s">
        <v>200</v>
      </c>
    </row>
    <row r="91" s="2" customFormat="1" ht="24.15" customHeight="1">
      <c r="A91" s="37"/>
      <c r="B91" s="163"/>
      <c r="C91" s="164" t="s">
        <v>179</v>
      </c>
      <c r="D91" s="164" t="s">
        <v>138</v>
      </c>
      <c r="E91" s="165" t="s">
        <v>967</v>
      </c>
      <c r="F91" s="166" t="s">
        <v>968</v>
      </c>
      <c r="G91" s="167" t="s">
        <v>969</v>
      </c>
      <c r="H91" s="216"/>
      <c r="I91" s="169"/>
      <c r="J91" s="170">
        <f>ROUND(I91*H91,2)</f>
        <v>0</v>
      </c>
      <c r="K91" s="166" t="s">
        <v>960</v>
      </c>
      <c r="L91" s="38"/>
      <c r="M91" s="171" t="s">
        <v>3</v>
      </c>
      <c r="N91" s="172" t="s">
        <v>43</v>
      </c>
      <c r="O91" s="71"/>
      <c r="P91" s="173">
        <f>O91*H91</f>
        <v>0</v>
      </c>
      <c r="Q91" s="173">
        <v>0</v>
      </c>
      <c r="R91" s="173">
        <f>Q91*H91</f>
        <v>0</v>
      </c>
      <c r="S91" s="173">
        <v>0</v>
      </c>
      <c r="T91" s="174">
        <f>S91*H91</f>
        <v>0</v>
      </c>
      <c r="U91" s="37"/>
      <c r="V91" s="37"/>
      <c r="W91" s="37"/>
      <c r="X91" s="37"/>
      <c r="Y91" s="37"/>
      <c r="Z91" s="37"/>
      <c r="AA91" s="37"/>
      <c r="AB91" s="37"/>
      <c r="AC91" s="37"/>
      <c r="AD91" s="37"/>
      <c r="AE91" s="37"/>
      <c r="AR91" s="175" t="s">
        <v>143</v>
      </c>
      <c r="AT91" s="175" t="s">
        <v>138</v>
      </c>
      <c r="AU91" s="175" t="s">
        <v>80</v>
      </c>
      <c r="AY91" s="18" t="s">
        <v>135</v>
      </c>
      <c r="BE91" s="176">
        <f>IF(N91="základní",J91,0)</f>
        <v>0</v>
      </c>
      <c r="BF91" s="176">
        <f>IF(N91="snížená",J91,0)</f>
        <v>0</v>
      </c>
      <c r="BG91" s="176">
        <f>IF(N91="zákl. přenesená",J91,0)</f>
        <v>0</v>
      </c>
      <c r="BH91" s="176">
        <f>IF(N91="sníž. přenesená",J91,0)</f>
        <v>0</v>
      </c>
      <c r="BI91" s="176">
        <f>IF(N91="nulová",J91,0)</f>
        <v>0</v>
      </c>
      <c r="BJ91" s="18" t="s">
        <v>80</v>
      </c>
      <c r="BK91" s="176">
        <f>ROUND(I91*H91,2)</f>
        <v>0</v>
      </c>
      <c r="BL91" s="18" t="s">
        <v>143</v>
      </c>
      <c r="BM91" s="175" t="s">
        <v>212</v>
      </c>
    </row>
    <row r="92" s="12" customFormat="1" ht="25.92" customHeight="1">
      <c r="A92" s="12"/>
      <c r="B92" s="150"/>
      <c r="C92" s="12"/>
      <c r="D92" s="151" t="s">
        <v>71</v>
      </c>
      <c r="E92" s="152" t="s">
        <v>900</v>
      </c>
      <c r="F92" s="152" t="s">
        <v>970</v>
      </c>
      <c r="G92" s="12"/>
      <c r="H92" s="12"/>
      <c r="I92" s="153"/>
      <c r="J92" s="154">
        <f>BK92</f>
        <v>0</v>
      </c>
      <c r="K92" s="12"/>
      <c r="L92" s="150"/>
      <c r="M92" s="155"/>
      <c r="N92" s="156"/>
      <c r="O92" s="156"/>
      <c r="P92" s="157">
        <f>SUM(P93:P99)</f>
        <v>0</v>
      </c>
      <c r="Q92" s="156"/>
      <c r="R92" s="157">
        <f>SUM(R93:R99)</f>
        <v>0</v>
      </c>
      <c r="S92" s="156"/>
      <c r="T92" s="158">
        <f>SUM(T93:T99)</f>
        <v>0</v>
      </c>
      <c r="U92" s="12"/>
      <c r="V92" s="12"/>
      <c r="W92" s="12"/>
      <c r="X92" s="12"/>
      <c r="Y92" s="12"/>
      <c r="Z92" s="12"/>
      <c r="AA92" s="12"/>
      <c r="AB92" s="12"/>
      <c r="AC92" s="12"/>
      <c r="AD92" s="12"/>
      <c r="AE92" s="12"/>
      <c r="AR92" s="151" t="s">
        <v>80</v>
      </c>
      <c r="AT92" s="159" t="s">
        <v>71</v>
      </c>
      <c r="AU92" s="159" t="s">
        <v>72</v>
      </c>
      <c r="AY92" s="151" t="s">
        <v>135</v>
      </c>
      <c r="BK92" s="160">
        <f>SUM(BK93:BK99)</f>
        <v>0</v>
      </c>
    </row>
    <row r="93" s="2" customFormat="1" ht="14.4" customHeight="1">
      <c r="A93" s="37"/>
      <c r="B93" s="163"/>
      <c r="C93" s="164" t="s">
        <v>155</v>
      </c>
      <c r="D93" s="164" t="s">
        <v>138</v>
      </c>
      <c r="E93" s="165" t="s">
        <v>971</v>
      </c>
      <c r="F93" s="166" t="s">
        <v>972</v>
      </c>
      <c r="G93" s="167" t="s">
        <v>885</v>
      </c>
      <c r="H93" s="168">
        <v>4</v>
      </c>
      <c r="I93" s="169"/>
      <c r="J93" s="170">
        <f>ROUND(I93*H93,2)</f>
        <v>0</v>
      </c>
      <c r="K93" s="166" t="s">
        <v>960</v>
      </c>
      <c r="L93" s="38"/>
      <c r="M93" s="171" t="s">
        <v>3</v>
      </c>
      <c r="N93" s="172" t="s">
        <v>43</v>
      </c>
      <c r="O93" s="71"/>
      <c r="P93" s="173">
        <f>O93*H93</f>
        <v>0</v>
      </c>
      <c r="Q93" s="173">
        <v>0</v>
      </c>
      <c r="R93" s="173">
        <f>Q93*H93</f>
        <v>0</v>
      </c>
      <c r="S93" s="173">
        <v>0</v>
      </c>
      <c r="T93" s="174">
        <f>S93*H93</f>
        <v>0</v>
      </c>
      <c r="U93" s="37"/>
      <c r="V93" s="37"/>
      <c r="W93" s="37"/>
      <c r="X93" s="37"/>
      <c r="Y93" s="37"/>
      <c r="Z93" s="37"/>
      <c r="AA93" s="37"/>
      <c r="AB93" s="37"/>
      <c r="AC93" s="37"/>
      <c r="AD93" s="37"/>
      <c r="AE93" s="37"/>
      <c r="AR93" s="175" t="s">
        <v>143</v>
      </c>
      <c r="AT93" s="175" t="s">
        <v>138</v>
      </c>
      <c r="AU93" s="175" t="s">
        <v>80</v>
      </c>
      <c r="AY93" s="18" t="s">
        <v>135</v>
      </c>
      <c r="BE93" s="176">
        <f>IF(N93="základní",J93,0)</f>
        <v>0</v>
      </c>
      <c r="BF93" s="176">
        <f>IF(N93="snížená",J93,0)</f>
        <v>0</v>
      </c>
      <c r="BG93" s="176">
        <f>IF(N93="zákl. přenesená",J93,0)</f>
        <v>0</v>
      </c>
      <c r="BH93" s="176">
        <f>IF(N93="sníž. přenesená",J93,0)</f>
        <v>0</v>
      </c>
      <c r="BI93" s="176">
        <f>IF(N93="nulová",J93,0)</f>
        <v>0</v>
      </c>
      <c r="BJ93" s="18" t="s">
        <v>80</v>
      </c>
      <c r="BK93" s="176">
        <f>ROUND(I93*H93,2)</f>
        <v>0</v>
      </c>
      <c r="BL93" s="18" t="s">
        <v>143</v>
      </c>
      <c r="BM93" s="175" t="s">
        <v>224</v>
      </c>
    </row>
    <row r="94" s="2" customFormat="1" ht="14.4" customHeight="1">
      <c r="A94" s="37"/>
      <c r="B94" s="163"/>
      <c r="C94" s="164" t="s">
        <v>192</v>
      </c>
      <c r="D94" s="164" t="s">
        <v>138</v>
      </c>
      <c r="E94" s="165" t="s">
        <v>973</v>
      </c>
      <c r="F94" s="166" t="s">
        <v>974</v>
      </c>
      <c r="G94" s="167" t="s">
        <v>885</v>
      </c>
      <c r="H94" s="168">
        <v>4</v>
      </c>
      <c r="I94" s="169"/>
      <c r="J94" s="170">
        <f>ROUND(I94*H94,2)</f>
        <v>0</v>
      </c>
      <c r="K94" s="166" t="s">
        <v>960</v>
      </c>
      <c r="L94" s="38"/>
      <c r="M94" s="171" t="s">
        <v>3</v>
      </c>
      <c r="N94" s="172" t="s">
        <v>43</v>
      </c>
      <c r="O94" s="71"/>
      <c r="P94" s="173">
        <f>O94*H94</f>
        <v>0</v>
      </c>
      <c r="Q94" s="173">
        <v>0</v>
      </c>
      <c r="R94" s="173">
        <f>Q94*H94</f>
        <v>0</v>
      </c>
      <c r="S94" s="173">
        <v>0</v>
      </c>
      <c r="T94" s="174">
        <f>S94*H94</f>
        <v>0</v>
      </c>
      <c r="U94" s="37"/>
      <c r="V94" s="37"/>
      <c r="W94" s="37"/>
      <c r="X94" s="37"/>
      <c r="Y94" s="37"/>
      <c r="Z94" s="37"/>
      <c r="AA94" s="37"/>
      <c r="AB94" s="37"/>
      <c r="AC94" s="37"/>
      <c r="AD94" s="37"/>
      <c r="AE94" s="37"/>
      <c r="AR94" s="175" t="s">
        <v>143</v>
      </c>
      <c r="AT94" s="175" t="s">
        <v>138</v>
      </c>
      <c r="AU94" s="175" t="s">
        <v>80</v>
      </c>
      <c r="AY94" s="18" t="s">
        <v>135</v>
      </c>
      <c r="BE94" s="176">
        <f>IF(N94="základní",J94,0)</f>
        <v>0</v>
      </c>
      <c r="BF94" s="176">
        <f>IF(N94="snížená",J94,0)</f>
        <v>0</v>
      </c>
      <c r="BG94" s="176">
        <f>IF(N94="zákl. přenesená",J94,0)</f>
        <v>0</v>
      </c>
      <c r="BH94" s="176">
        <f>IF(N94="sníž. přenesená",J94,0)</f>
        <v>0</v>
      </c>
      <c r="BI94" s="176">
        <f>IF(N94="nulová",J94,0)</f>
        <v>0</v>
      </c>
      <c r="BJ94" s="18" t="s">
        <v>80</v>
      </c>
      <c r="BK94" s="176">
        <f>ROUND(I94*H94,2)</f>
        <v>0</v>
      </c>
      <c r="BL94" s="18" t="s">
        <v>143</v>
      </c>
      <c r="BM94" s="175" t="s">
        <v>234</v>
      </c>
    </row>
    <row r="95" s="2" customFormat="1" ht="101.25" customHeight="1">
      <c r="A95" s="37"/>
      <c r="B95" s="163"/>
      <c r="C95" s="164" t="s">
        <v>200</v>
      </c>
      <c r="D95" s="164" t="s">
        <v>138</v>
      </c>
      <c r="E95" s="165" t="s">
        <v>975</v>
      </c>
      <c r="F95" s="166" t="s">
        <v>976</v>
      </c>
      <c r="G95" s="167" t="s">
        <v>885</v>
      </c>
      <c r="H95" s="168">
        <v>2</v>
      </c>
      <c r="I95" s="169"/>
      <c r="J95" s="170">
        <f>ROUND(I95*H95,2)</f>
        <v>0</v>
      </c>
      <c r="K95" s="166" t="s">
        <v>977</v>
      </c>
      <c r="L95" s="38"/>
      <c r="M95" s="171" t="s">
        <v>3</v>
      </c>
      <c r="N95" s="172" t="s">
        <v>43</v>
      </c>
      <c r="O95" s="71"/>
      <c r="P95" s="173">
        <f>O95*H95</f>
        <v>0</v>
      </c>
      <c r="Q95" s="173">
        <v>0</v>
      </c>
      <c r="R95" s="173">
        <f>Q95*H95</f>
        <v>0</v>
      </c>
      <c r="S95" s="173">
        <v>0</v>
      </c>
      <c r="T95" s="174">
        <f>S95*H95</f>
        <v>0</v>
      </c>
      <c r="U95" s="37"/>
      <c r="V95" s="37"/>
      <c r="W95" s="37"/>
      <c r="X95" s="37"/>
      <c r="Y95" s="37"/>
      <c r="Z95" s="37"/>
      <c r="AA95" s="37"/>
      <c r="AB95" s="37"/>
      <c r="AC95" s="37"/>
      <c r="AD95" s="37"/>
      <c r="AE95" s="37"/>
      <c r="AR95" s="175" t="s">
        <v>143</v>
      </c>
      <c r="AT95" s="175" t="s">
        <v>138</v>
      </c>
      <c r="AU95" s="175" t="s">
        <v>80</v>
      </c>
      <c r="AY95" s="18" t="s">
        <v>135</v>
      </c>
      <c r="BE95" s="176">
        <f>IF(N95="základní",J95,0)</f>
        <v>0</v>
      </c>
      <c r="BF95" s="176">
        <f>IF(N95="snížená",J95,0)</f>
        <v>0</v>
      </c>
      <c r="BG95" s="176">
        <f>IF(N95="zákl. přenesená",J95,0)</f>
        <v>0</v>
      </c>
      <c r="BH95" s="176">
        <f>IF(N95="sníž. přenesená",J95,0)</f>
        <v>0</v>
      </c>
      <c r="BI95" s="176">
        <f>IF(N95="nulová",J95,0)</f>
        <v>0</v>
      </c>
      <c r="BJ95" s="18" t="s">
        <v>80</v>
      </c>
      <c r="BK95" s="176">
        <f>ROUND(I95*H95,2)</f>
        <v>0</v>
      </c>
      <c r="BL95" s="18" t="s">
        <v>143</v>
      </c>
      <c r="BM95" s="175" t="s">
        <v>246</v>
      </c>
    </row>
    <row r="96" s="2" customFormat="1" ht="37.8" customHeight="1">
      <c r="A96" s="37"/>
      <c r="B96" s="163"/>
      <c r="C96" s="164" t="s">
        <v>205</v>
      </c>
      <c r="D96" s="164" t="s">
        <v>138</v>
      </c>
      <c r="E96" s="165" t="s">
        <v>978</v>
      </c>
      <c r="F96" s="166" t="s">
        <v>979</v>
      </c>
      <c r="G96" s="167" t="s">
        <v>885</v>
      </c>
      <c r="H96" s="168">
        <v>2</v>
      </c>
      <c r="I96" s="169"/>
      <c r="J96" s="170">
        <f>ROUND(I96*H96,2)</f>
        <v>0</v>
      </c>
      <c r="K96" s="166" t="s">
        <v>977</v>
      </c>
      <c r="L96" s="38"/>
      <c r="M96" s="171" t="s">
        <v>3</v>
      </c>
      <c r="N96" s="172" t="s">
        <v>43</v>
      </c>
      <c r="O96" s="71"/>
      <c r="P96" s="173">
        <f>O96*H96</f>
        <v>0</v>
      </c>
      <c r="Q96" s="173">
        <v>0</v>
      </c>
      <c r="R96" s="173">
        <f>Q96*H96</f>
        <v>0</v>
      </c>
      <c r="S96" s="173">
        <v>0</v>
      </c>
      <c r="T96" s="174">
        <f>S96*H96</f>
        <v>0</v>
      </c>
      <c r="U96" s="37"/>
      <c r="V96" s="37"/>
      <c r="W96" s="37"/>
      <c r="X96" s="37"/>
      <c r="Y96" s="37"/>
      <c r="Z96" s="37"/>
      <c r="AA96" s="37"/>
      <c r="AB96" s="37"/>
      <c r="AC96" s="37"/>
      <c r="AD96" s="37"/>
      <c r="AE96" s="37"/>
      <c r="AR96" s="175" t="s">
        <v>143</v>
      </c>
      <c r="AT96" s="175" t="s">
        <v>138</v>
      </c>
      <c r="AU96" s="175" t="s">
        <v>80</v>
      </c>
      <c r="AY96" s="18" t="s">
        <v>135</v>
      </c>
      <c r="BE96" s="176">
        <f>IF(N96="základní",J96,0)</f>
        <v>0</v>
      </c>
      <c r="BF96" s="176">
        <f>IF(N96="snížená",J96,0)</f>
        <v>0</v>
      </c>
      <c r="BG96" s="176">
        <f>IF(N96="zákl. přenesená",J96,0)</f>
        <v>0</v>
      </c>
      <c r="BH96" s="176">
        <f>IF(N96="sníž. přenesená",J96,0)</f>
        <v>0</v>
      </c>
      <c r="BI96" s="176">
        <f>IF(N96="nulová",J96,0)</f>
        <v>0</v>
      </c>
      <c r="BJ96" s="18" t="s">
        <v>80</v>
      </c>
      <c r="BK96" s="176">
        <f>ROUND(I96*H96,2)</f>
        <v>0</v>
      </c>
      <c r="BL96" s="18" t="s">
        <v>143</v>
      </c>
      <c r="BM96" s="175" t="s">
        <v>258</v>
      </c>
    </row>
    <row r="97" s="2" customFormat="1" ht="24.15" customHeight="1">
      <c r="A97" s="37"/>
      <c r="B97" s="163"/>
      <c r="C97" s="164" t="s">
        <v>212</v>
      </c>
      <c r="D97" s="164" t="s">
        <v>138</v>
      </c>
      <c r="E97" s="165" t="s">
        <v>980</v>
      </c>
      <c r="F97" s="166" t="s">
        <v>981</v>
      </c>
      <c r="G97" s="167" t="s">
        <v>885</v>
      </c>
      <c r="H97" s="168">
        <v>2</v>
      </c>
      <c r="I97" s="169"/>
      <c r="J97" s="170">
        <f>ROUND(I97*H97,2)</f>
        <v>0</v>
      </c>
      <c r="K97" s="166" t="s">
        <v>977</v>
      </c>
      <c r="L97" s="38"/>
      <c r="M97" s="171" t="s">
        <v>3</v>
      </c>
      <c r="N97" s="172" t="s">
        <v>43</v>
      </c>
      <c r="O97" s="71"/>
      <c r="P97" s="173">
        <f>O97*H97</f>
        <v>0</v>
      </c>
      <c r="Q97" s="173">
        <v>0</v>
      </c>
      <c r="R97" s="173">
        <f>Q97*H97</f>
        <v>0</v>
      </c>
      <c r="S97" s="173">
        <v>0</v>
      </c>
      <c r="T97" s="174">
        <f>S97*H97</f>
        <v>0</v>
      </c>
      <c r="U97" s="37"/>
      <c r="V97" s="37"/>
      <c r="W97" s="37"/>
      <c r="X97" s="37"/>
      <c r="Y97" s="37"/>
      <c r="Z97" s="37"/>
      <c r="AA97" s="37"/>
      <c r="AB97" s="37"/>
      <c r="AC97" s="37"/>
      <c r="AD97" s="37"/>
      <c r="AE97" s="37"/>
      <c r="AR97" s="175" t="s">
        <v>143</v>
      </c>
      <c r="AT97" s="175" t="s">
        <v>138</v>
      </c>
      <c r="AU97" s="175" t="s">
        <v>80</v>
      </c>
      <c r="AY97" s="18" t="s">
        <v>135</v>
      </c>
      <c r="BE97" s="176">
        <f>IF(N97="základní",J97,0)</f>
        <v>0</v>
      </c>
      <c r="BF97" s="176">
        <f>IF(N97="snížená",J97,0)</f>
        <v>0</v>
      </c>
      <c r="BG97" s="176">
        <f>IF(N97="zákl. přenesená",J97,0)</f>
        <v>0</v>
      </c>
      <c r="BH97" s="176">
        <f>IF(N97="sníž. přenesená",J97,0)</f>
        <v>0</v>
      </c>
      <c r="BI97" s="176">
        <f>IF(N97="nulová",J97,0)</f>
        <v>0</v>
      </c>
      <c r="BJ97" s="18" t="s">
        <v>80</v>
      </c>
      <c r="BK97" s="176">
        <f>ROUND(I97*H97,2)</f>
        <v>0</v>
      </c>
      <c r="BL97" s="18" t="s">
        <v>143</v>
      </c>
      <c r="BM97" s="175" t="s">
        <v>268</v>
      </c>
    </row>
    <row r="98" s="2" customFormat="1" ht="14.4" customHeight="1">
      <c r="A98" s="37"/>
      <c r="B98" s="163"/>
      <c r="C98" s="164" t="s">
        <v>219</v>
      </c>
      <c r="D98" s="164" t="s">
        <v>138</v>
      </c>
      <c r="E98" s="165" t="s">
        <v>982</v>
      </c>
      <c r="F98" s="166" t="s">
        <v>983</v>
      </c>
      <c r="G98" s="167" t="s">
        <v>885</v>
      </c>
      <c r="H98" s="168">
        <v>4</v>
      </c>
      <c r="I98" s="169"/>
      <c r="J98" s="170">
        <f>ROUND(I98*H98,2)</f>
        <v>0</v>
      </c>
      <c r="K98" s="166" t="s">
        <v>960</v>
      </c>
      <c r="L98" s="38"/>
      <c r="M98" s="171" t="s">
        <v>3</v>
      </c>
      <c r="N98" s="172" t="s">
        <v>43</v>
      </c>
      <c r="O98" s="71"/>
      <c r="P98" s="173">
        <f>O98*H98</f>
        <v>0</v>
      </c>
      <c r="Q98" s="173">
        <v>0</v>
      </c>
      <c r="R98" s="173">
        <f>Q98*H98</f>
        <v>0</v>
      </c>
      <c r="S98" s="173">
        <v>0</v>
      </c>
      <c r="T98" s="174">
        <f>S98*H98</f>
        <v>0</v>
      </c>
      <c r="U98" s="37"/>
      <c r="V98" s="37"/>
      <c r="W98" s="37"/>
      <c r="X98" s="37"/>
      <c r="Y98" s="37"/>
      <c r="Z98" s="37"/>
      <c r="AA98" s="37"/>
      <c r="AB98" s="37"/>
      <c r="AC98" s="37"/>
      <c r="AD98" s="37"/>
      <c r="AE98" s="37"/>
      <c r="AR98" s="175" t="s">
        <v>143</v>
      </c>
      <c r="AT98" s="175" t="s">
        <v>138</v>
      </c>
      <c r="AU98" s="175" t="s">
        <v>80</v>
      </c>
      <c r="AY98" s="18" t="s">
        <v>135</v>
      </c>
      <c r="BE98" s="176">
        <f>IF(N98="základní",J98,0)</f>
        <v>0</v>
      </c>
      <c r="BF98" s="176">
        <f>IF(N98="snížená",J98,0)</f>
        <v>0</v>
      </c>
      <c r="BG98" s="176">
        <f>IF(N98="zákl. přenesená",J98,0)</f>
        <v>0</v>
      </c>
      <c r="BH98" s="176">
        <f>IF(N98="sníž. přenesená",J98,0)</f>
        <v>0</v>
      </c>
      <c r="BI98" s="176">
        <f>IF(N98="nulová",J98,0)</f>
        <v>0</v>
      </c>
      <c r="BJ98" s="18" t="s">
        <v>80</v>
      </c>
      <c r="BK98" s="176">
        <f>ROUND(I98*H98,2)</f>
        <v>0</v>
      </c>
      <c r="BL98" s="18" t="s">
        <v>143</v>
      </c>
      <c r="BM98" s="175" t="s">
        <v>276</v>
      </c>
    </row>
    <row r="99" s="2" customFormat="1" ht="14.4" customHeight="1">
      <c r="A99" s="37"/>
      <c r="B99" s="163"/>
      <c r="C99" s="164" t="s">
        <v>224</v>
      </c>
      <c r="D99" s="164" t="s">
        <v>138</v>
      </c>
      <c r="E99" s="165" t="s">
        <v>984</v>
      </c>
      <c r="F99" s="166" t="s">
        <v>985</v>
      </c>
      <c r="G99" s="167" t="s">
        <v>969</v>
      </c>
      <c r="H99" s="216"/>
      <c r="I99" s="169"/>
      <c r="J99" s="170">
        <f>ROUND(I99*H99,2)</f>
        <v>0</v>
      </c>
      <c r="K99" s="166" t="s">
        <v>960</v>
      </c>
      <c r="L99" s="38"/>
      <c r="M99" s="171" t="s">
        <v>3</v>
      </c>
      <c r="N99" s="172" t="s">
        <v>43</v>
      </c>
      <c r="O99" s="71"/>
      <c r="P99" s="173">
        <f>O99*H99</f>
        <v>0</v>
      </c>
      <c r="Q99" s="173">
        <v>0</v>
      </c>
      <c r="R99" s="173">
        <f>Q99*H99</f>
        <v>0</v>
      </c>
      <c r="S99" s="173">
        <v>0</v>
      </c>
      <c r="T99" s="174">
        <f>S99*H99</f>
        <v>0</v>
      </c>
      <c r="U99" s="37"/>
      <c r="V99" s="37"/>
      <c r="W99" s="37"/>
      <c r="X99" s="37"/>
      <c r="Y99" s="37"/>
      <c r="Z99" s="37"/>
      <c r="AA99" s="37"/>
      <c r="AB99" s="37"/>
      <c r="AC99" s="37"/>
      <c r="AD99" s="37"/>
      <c r="AE99" s="37"/>
      <c r="AR99" s="175" t="s">
        <v>143</v>
      </c>
      <c r="AT99" s="175" t="s">
        <v>138</v>
      </c>
      <c r="AU99" s="175" t="s">
        <v>80</v>
      </c>
      <c r="AY99" s="18" t="s">
        <v>135</v>
      </c>
      <c r="BE99" s="176">
        <f>IF(N99="základní",J99,0)</f>
        <v>0</v>
      </c>
      <c r="BF99" s="176">
        <f>IF(N99="snížená",J99,0)</f>
        <v>0</v>
      </c>
      <c r="BG99" s="176">
        <f>IF(N99="zákl. přenesená",J99,0)</f>
        <v>0</v>
      </c>
      <c r="BH99" s="176">
        <f>IF(N99="sníž. přenesená",J99,0)</f>
        <v>0</v>
      </c>
      <c r="BI99" s="176">
        <f>IF(N99="nulová",J99,0)</f>
        <v>0</v>
      </c>
      <c r="BJ99" s="18" t="s">
        <v>80</v>
      </c>
      <c r="BK99" s="176">
        <f>ROUND(I99*H99,2)</f>
        <v>0</v>
      </c>
      <c r="BL99" s="18" t="s">
        <v>143</v>
      </c>
      <c r="BM99" s="175" t="s">
        <v>289</v>
      </c>
    </row>
    <row r="100" s="12" customFormat="1" ht="25.92" customHeight="1">
      <c r="A100" s="12"/>
      <c r="B100" s="150"/>
      <c r="C100" s="12"/>
      <c r="D100" s="151" t="s">
        <v>71</v>
      </c>
      <c r="E100" s="152" t="s">
        <v>904</v>
      </c>
      <c r="F100" s="152" t="s">
        <v>986</v>
      </c>
      <c r="G100" s="12"/>
      <c r="H100" s="12"/>
      <c r="I100" s="153"/>
      <c r="J100" s="154">
        <f>BK100</f>
        <v>0</v>
      </c>
      <c r="K100" s="12"/>
      <c r="L100" s="150"/>
      <c r="M100" s="155"/>
      <c r="N100" s="156"/>
      <c r="O100" s="156"/>
      <c r="P100" s="157">
        <f>SUM(P101:P107)</f>
        <v>0</v>
      </c>
      <c r="Q100" s="156"/>
      <c r="R100" s="157">
        <f>SUM(R101:R107)</f>
        <v>0</v>
      </c>
      <c r="S100" s="156"/>
      <c r="T100" s="158">
        <f>SUM(T101:T107)</f>
        <v>0</v>
      </c>
      <c r="U100" s="12"/>
      <c r="V100" s="12"/>
      <c r="W100" s="12"/>
      <c r="X100" s="12"/>
      <c r="Y100" s="12"/>
      <c r="Z100" s="12"/>
      <c r="AA100" s="12"/>
      <c r="AB100" s="12"/>
      <c r="AC100" s="12"/>
      <c r="AD100" s="12"/>
      <c r="AE100" s="12"/>
      <c r="AR100" s="151" t="s">
        <v>80</v>
      </c>
      <c r="AT100" s="159" t="s">
        <v>71</v>
      </c>
      <c r="AU100" s="159" t="s">
        <v>72</v>
      </c>
      <c r="AY100" s="151" t="s">
        <v>135</v>
      </c>
      <c r="BK100" s="160">
        <f>SUM(BK101:BK107)</f>
        <v>0</v>
      </c>
    </row>
    <row r="101" s="2" customFormat="1" ht="14.4" customHeight="1">
      <c r="A101" s="37"/>
      <c r="B101" s="163"/>
      <c r="C101" s="164" t="s">
        <v>228</v>
      </c>
      <c r="D101" s="164" t="s">
        <v>138</v>
      </c>
      <c r="E101" s="165" t="s">
        <v>987</v>
      </c>
      <c r="F101" s="166" t="s">
        <v>988</v>
      </c>
      <c r="G101" s="167" t="s">
        <v>885</v>
      </c>
      <c r="H101" s="168">
        <v>5</v>
      </c>
      <c r="I101" s="169"/>
      <c r="J101" s="170">
        <f>ROUND(I101*H101,2)</f>
        <v>0</v>
      </c>
      <c r="K101" s="166" t="s">
        <v>960</v>
      </c>
      <c r="L101" s="38"/>
      <c r="M101" s="171" t="s">
        <v>3</v>
      </c>
      <c r="N101" s="172" t="s">
        <v>43</v>
      </c>
      <c r="O101" s="71"/>
      <c r="P101" s="173">
        <f>O101*H101</f>
        <v>0</v>
      </c>
      <c r="Q101" s="173">
        <v>0</v>
      </c>
      <c r="R101" s="173">
        <f>Q101*H101</f>
        <v>0</v>
      </c>
      <c r="S101" s="173">
        <v>0</v>
      </c>
      <c r="T101" s="174">
        <f>S101*H101</f>
        <v>0</v>
      </c>
      <c r="U101" s="37"/>
      <c r="V101" s="37"/>
      <c r="W101" s="37"/>
      <c r="X101" s="37"/>
      <c r="Y101" s="37"/>
      <c r="Z101" s="37"/>
      <c r="AA101" s="37"/>
      <c r="AB101" s="37"/>
      <c r="AC101" s="37"/>
      <c r="AD101" s="37"/>
      <c r="AE101" s="37"/>
      <c r="AR101" s="175" t="s">
        <v>143</v>
      </c>
      <c r="AT101" s="175" t="s">
        <v>138</v>
      </c>
      <c r="AU101" s="175" t="s">
        <v>80</v>
      </c>
      <c r="AY101" s="18" t="s">
        <v>135</v>
      </c>
      <c r="BE101" s="176">
        <f>IF(N101="základní",J101,0)</f>
        <v>0</v>
      </c>
      <c r="BF101" s="176">
        <f>IF(N101="snížená",J101,0)</f>
        <v>0</v>
      </c>
      <c r="BG101" s="176">
        <f>IF(N101="zákl. přenesená",J101,0)</f>
        <v>0</v>
      </c>
      <c r="BH101" s="176">
        <f>IF(N101="sníž. přenesená",J101,0)</f>
        <v>0</v>
      </c>
      <c r="BI101" s="176">
        <f>IF(N101="nulová",J101,0)</f>
        <v>0</v>
      </c>
      <c r="BJ101" s="18" t="s">
        <v>80</v>
      </c>
      <c r="BK101" s="176">
        <f>ROUND(I101*H101,2)</f>
        <v>0</v>
      </c>
      <c r="BL101" s="18" t="s">
        <v>143</v>
      </c>
      <c r="BM101" s="175" t="s">
        <v>301</v>
      </c>
    </row>
    <row r="102" s="2" customFormat="1" ht="24.15" customHeight="1">
      <c r="A102" s="37"/>
      <c r="B102" s="163"/>
      <c r="C102" s="164" t="s">
        <v>234</v>
      </c>
      <c r="D102" s="164" t="s">
        <v>138</v>
      </c>
      <c r="E102" s="165" t="s">
        <v>989</v>
      </c>
      <c r="F102" s="166" t="s">
        <v>990</v>
      </c>
      <c r="G102" s="167" t="s">
        <v>285</v>
      </c>
      <c r="H102" s="168">
        <v>2</v>
      </c>
      <c r="I102" s="169"/>
      <c r="J102" s="170">
        <f>ROUND(I102*H102,2)</f>
        <v>0</v>
      </c>
      <c r="K102" s="166" t="s">
        <v>960</v>
      </c>
      <c r="L102" s="38"/>
      <c r="M102" s="171" t="s">
        <v>3</v>
      </c>
      <c r="N102" s="172" t="s">
        <v>43</v>
      </c>
      <c r="O102" s="71"/>
      <c r="P102" s="173">
        <f>O102*H102</f>
        <v>0</v>
      </c>
      <c r="Q102" s="173">
        <v>0</v>
      </c>
      <c r="R102" s="173">
        <f>Q102*H102</f>
        <v>0</v>
      </c>
      <c r="S102" s="173">
        <v>0</v>
      </c>
      <c r="T102" s="174">
        <f>S102*H102</f>
        <v>0</v>
      </c>
      <c r="U102" s="37"/>
      <c r="V102" s="37"/>
      <c r="W102" s="37"/>
      <c r="X102" s="37"/>
      <c r="Y102" s="37"/>
      <c r="Z102" s="37"/>
      <c r="AA102" s="37"/>
      <c r="AB102" s="37"/>
      <c r="AC102" s="37"/>
      <c r="AD102" s="37"/>
      <c r="AE102" s="37"/>
      <c r="AR102" s="175" t="s">
        <v>143</v>
      </c>
      <c r="AT102" s="175" t="s">
        <v>138</v>
      </c>
      <c r="AU102" s="175" t="s">
        <v>80</v>
      </c>
      <c r="AY102" s="18" t="s">
        <v>135</v>
      </c>
      <c r="BE102" s="176">
        <f>IF(N102="základní",J102,0)</f>
        <v>0</v>
      </c>
      <c r="BF102" s="176">
        <f>IF(N102="snížená",J102,0)</f>
        <v>0</v>
      </c>
      <c r="BG102" s="176">
        <f>IF(N102="zákl. přenesená",J102,0)</f>
        <v>0</v>
      </c>
      <c r="BH102" s="176">
        <f>IF(N102="sníž. přenesená",J102,0)</f>
        <v>0</v>
      </c>
      <c r="BI102" s="176">
        <f>IF(N102="nulová",J102,0)</f>
        <v>0</v>
      </c>
      <c r="BJ102" s="18" t="s">
        <v>80</v>
      </c>
      <c r="BK102" s="176">
        <f>ROUND(I102*H102,2)</f>
        <v>0</v>
      </c>
      <c r="BL102" s="18" t="s">
        <v>143</v>
      </c>
      <c r="BM102" s="175" t="s">
        <v>313</v>
      </c>
    </row>
    <row r="103" s="2" customFormat="1" ht="24.15" customHeight="1">
      <c r="A103" s="37"/>
      <c r="B103" s="163"/>
      <c r="C103" s="164" t="s">
        <v>9</v>
      </c>
      <c r="D103" s="164" t="s">
        <v>138</v>
      </c>
      <c r="E103" s="165" t="s">
        <v>991</v>
      </c>
      <c r="F103" s="166" t="s">
        <v>992</v>
      </c>
      <c r="G103" s="167" t="s">
        <v>885</v>
      </c>
      <c r="H103" s="168">
        <v>2</v>
      </c>
      <c r="I103" s="169"/>
      <c r="J103" s="170">
        <f>ROUND(I103*H103,2)</f>
        <v>0</v>
      </c>
      <c r="K103" s="166" t="s">
        <v>960</v>
      </c>
      <c r="L103" s="38"/>
      <c r="M103" s="171" t="s">
        <v>3</v>
      </c>
      <c r="N103" s="172" t="s">
        <v>43</v>
      </c>
      <c r="O103" s="71"/>
      <c r="P103" s="173">
        <f>O103*H103</f>
        <v>0</v>
      </c>
      <c r="Q103" s="173">
        <v>0</v>
      </c>
      <c r="R103" s="173">
        <f>Q103*H103</f>
        <v>0</v>
      </c>
      <c r="S103" s="173">
        <v>0</v>
      </c>
      <c r="T103" s="174">
        <f>S103*H103</f>
        <v>0</v>
      </c>
      <c r="U103" s="37"/>
      <c r="V103" s="37"/>
      <c r="W103" s="37"/>
      <c r="X103" s="37"/>
      <c r="Y103" s="37"/>
      <c r="Z103" s="37"/>
      <c r="AA103" s="37"/>
      <c r="AB103" s="37"/>
      <c r="AC103" s="37"/>
      <c r="AD103" s="37"/>
      <c r="AE103" s="37"/>
      <c r="AR103" s="175" t="s">
        <v>143</v>
      </c>
      <c r="AT103" s="175" t="s">
        <v>138</v>
      </c>
      <c r="AU103" s="175" t="s">
        <v>80</v>
      </c>
      <c r="AY103" s="18" t="s">
        <v>135</v>
      </c>
      <c r="BE103" s="176">
        <f>IF(N103="základní",J103,0)</f>
        <v>0</v>
      </c>
      <c r="BF103" s="176">
        <f>IF(N103="snížená",J103,0)</f>
        <v>0</v>
      </c>
      <c r="BG103" s="176">
        <f>IF(N103="zákl. přenesená",J103,0)</f>
        <v>0</v>
      </c>
      <c r="BH103" s="176">
        <f>IF(N103="sníž. přenesená",J103,0)</f>
        <v>0</v>
      </c>
      <c r="BI103" s="176">
        <f>IF(N103="nulová",J103,0)</f>
        <v>0</v>
      </c>
      <c r="BJ103" s="18" t="s">
        <v>80</v>
      </c>
      <c r="BK103" s="176">
        <f>ROUND(I103*H103,2)</f>
        <v>0</v>
      </c>
      <c r="BL103" s="18" t="s">
        <v>143</v>
      </c>
      <c r="BM103" s="175" t="s">
        <v>322</v>
      </c>
    </row>
    <row r="104" s="2" customFormat="1" ht="24.15" customHeight="1">
      <c r="A104" s="37"/>
      <c r="B104" s="163"/>
      <c r="C104" s="164" t="s">
        <v>246</v>
      </c>
      <c r="D104" s="164" t="s">
        <v>138</v>
      </c>
      <c r="E104" s="165" t="s">
        <v>993</v>
      </c>
      <c r="F104" s="166" t="s">
        <v>994</v>
      </c>
      <c r="G104" s="167" t="s">
        <v>885</v>
      </c>
      <c r="H104" s="168">
        <v>1</v>
      </c>
      <c r="I104" s="169"/>
      <c r="J104" s="170">
        <f>ROUND(I104*H104,2)</f>
        <v>0</v>
      </c>
      <c r="K104" s="166" t="s">
        <v>960</v>
      </c>
      <c r="L104" s="38"/>
      <c r="M104" s="171" t="s">
        <v>3</v>
      </c>
      <c r="N104" s="172" t="s">
        <v>43</v>
      </c>
      <c r="O104" s="71"/>
      <c r="P104" s="173">
        <f>O104*H104</f>
        <v>0</v>
      </c>
      <c r="Q104" s="173">
        <v>0</v>
      </c>
      <c r="R104" s="173">
        <f>Q104*H104</f>
        <v>0</v>
      </c>
      <c r="S104" s="173">
        <v>0</v>
      </c>
      <c r="T104" s="174">
        <f>S104*H104</f>
        <v>0</v>
      </c>
      <c r="U104" s="37"/>
      <c r="V104" s="37"/>
      <c r="W104" s="37"/>
      <c r="X104" s="37"/>
      <c r="Y104" s="37"/>
      <c r="Z104" s="37"/>
      <c r="AA104" s="37"/>
      <c r="AB104" s="37"/>
      <c r="AC104" s="37"/>
      <c r="AD104" s="37"/>
      <c r="AE104" s="37"/>
      <c r="AR104" s="175" t="s">
        <v>143</v>
      </c>
      <c r="AT104" s="175" t="s">
        <v>138</v>
      </c>
      <c r="AU104" s="175" t="s">
        <v>80</v>
      </c>
      <c r="AY104" s="18" t="s">
        <v>135</v>
      </c>
      <c r="BE104" s="176">
        <f>IF(N104="základní",J104,0)</f>
        <v>0</v>
      </c>
      <c r="BF104" s="176">
        <f>IF(N104="snížená",J104,0)</f>
        <v>0</v>
      </c>
      <c r="BG104" s="176">
        <f>IF(N104="zákl. přenesená",J104,0)</f>
        <v>0</v>
      </c>
      <c r="BH104" s="176">
        <f>IF(N104="sníž. přenesená",J104,0)</f>
        <v>0</v>
      </c>
      <c r="BI104" s="176">
        <f>IF(N104="nulová",J104,0)</f>
        <v>0</v>
      </c>
      <c r="BJ104" s="18" t="s">
        <v>80</v>
      </c>
      <c r="BK104" s="176">
        <f>ROUND(I104*H104,2)</f>
        <v>0</v>
      </c>
      <c r="BL104" s="18" t="s">
        <v>143</v>
      </c>
      <c r="BM104" s="175" t="s">
        <v>333</v>
      </c>
    </row>
    <row r="105" s="2" customFormat="1" ht="24.15" customHeight="1">
      <c r="A105" s="37"/>
      <c r="B105" s="163"/>
      <c r="C105" s="164" t="s">
        <v>252</v>
      </c>
      <c r="D105" s="164" t="s">
        <v>138</v>
      </c>
      <c r="E105" s="165" t="s">
        <v>995</v>
      </c>
      <c r="F105" s="166" t="s">
        <v>996</v>
      </c>
      <c r="G105" s="167" t="s">
        <v>885</v>
      </c>
      <c r="H105" s="168">
        <v>2</v>
      </c>
      <c r="I105" s="169"/>
      <c r="J105" s="170">
        <f>ROUND(I105*H105,2)</f>
        <v>0</v>
      </c>
      <c r="K105" s="166" t="s">
        <v>960</v>
      </c>
      <c r="L105" s="38"/>
      <c r="M105" s="171" t="s">
        <v>3</v>
      </c>
      <c r="N105" s="172" t="s">
        <v>43</v>
      </c>
      <c r="O105" s="71"/>
      <c r="P105" s="173">
        <f>O105*H105</f>
        <v>0</v>
      </c>
      <c r="Q105" s="173">
        <v>0</v>
      </c>
      <c r="R105" s="173">
        <f>Q105*H105</f>
        <v>0</v>
      </c>
      <c r="S105" s="173">
        <v>0</v>
      </c>
      <c r="T105" s="174">
        <f>S105*H105</f>
        <v>0</v>
      </c>
      <c r="U105" s="37"/>
      <c r="V105" s="37"/>
      <c r="W105" s="37"/>
      <c r="X105" s="37"/>
      <c r="Y105" s="37"/>
      <c r="Z105" s="37"/>
      <c r="AA105" s="37"/>
      <c r="AB105" s="37"/>
      <c r="AC105" s="37"/>
      <c r="AD105" s="37"/>
      <c r="AE105" s="37"/>
      <c r="AR105" s="175" t="s">
        <v>143</v>
      </c>
      <c r="AT105" s="175" t="s">
        <v>138</v>
      </c>
      <c r="AU105" s="175" t="s">
        <v>80</v>
      </c>
      <c r="AY105" s="18" t="s">
        <v>135</v>
      </c>
      <c r="BE105" s="176">
        <f>IF(N105="základní",J105,0)</f>
        <v>0</v>
      </c>
      <c r="BF105" s="176">
        <f>IF(N105="snížená",J105,0)</f>
        <v>0</v>
      </c>
      <c r="BG105" s="176">
        <f>IF(N105="zákl. přenesená",J105,0)</f>
        <v>0</v>
      </c>
      <c r="BH105" s="176">
        <f>IF(N105="sníž. přenesená",J105,0)</f>
        <v>0</v>
      </c>
      <c r="BI105" s="176">
        <f>IF(N105="nulová",J105,0)</f>
        <v>0</v>
      </c>
      <c r="BJ105" s="18" t="s">
        <v>80</v>
      </c>
      <c r="BK105" s="176">
        <f>ROUND(I105*H105,2)</f>
        <v>0</v>
      </c>
      <c r="BL105" s="18" t="s">
        <v>143</v>
      </c>
      <c r="BM105" s="175" t="s">
        <v>344</v>
      </c>
    </row>
    <row r="106" s="2" customFormat="1" ht="49.05" customHeight="1">
      <c r="A106" s="37"/>
      <c r="B106" s="163"/>
      <c r="C106" s="164" t="s">
        <v>258</v>
      </c>
      <c r="D106" s="164" t="s">
        <v>138</v>
      </c>
      <c r="E106" s="165" t="s">
        <v>997</v>
      </c>
      <c r="F106" s="166" t="s">
        <v>998</v>
      </c>
      <c r="G106" s="167" t="s">
        <v>885</v>
      </c>
      <c r="H106" s="168">
        <v>2</v>
      </c>
      <c r="I106" s="169"/>
      <c r="J106" s="170">
        <f>ROUND(I106*H106,2)</f>
        <v>0</v>
      </c>
      <c r="K106" s="166" t="s">
        <v>977</v>
      </c>
      <c r="L106" s="38"/>
      <c r="M106" s="171" t="s">
        <v>3</v>
      </c>
      <c r="N106" s="172" t="s">
        <v>43</v>
      </c>
      <c r="O106" s="71"/>
      <c r="P106" s="173">
        <f>O106*H106</f>
        <v>0</v>
      </c>
      <c r="Q106" s="173">
        <v>0</v>
      </c>
      <c r="R106" s="173">
        <f>Q106*H106</f>
        <v>0</v>
      </c>
      <c r="S106" s="173">
        <v>0</v>
      </c>
      <c r="T106" s="174">
        <f>S106*H106</f>
        <v>0</v>
      </c>
      <c r="U106" s="37"/>
      <c r="V106" s="37"/>
      <c r="W106" s="37"/>
      <c r="X106" s="37"/>
      <c r="Y106" s="37"/>
      <c r="Z106" s="37"/>
      <c r="AA106" s="37"/>
      <c r="AB106" s="37"/>
      <c r="AC106" s="37"/>
      <c r="AD106" s="37"/>
      <c r="AE106" s="37"/>
      <c r="AR106" s="175" t="s">
        <v>143</v>
      </c>
      <c r="AT106" s="175" t="s">
        <v>138</v>
      </c>
      <c r="AU106" s="175" t="s">
        <v>80</v>
      </c>
      <c r="AY106" s="18" t="s">
        <v>135</v>
      </c>
      <c r="BE106" s="176">
        <f>IF(N106="základní",J106,0)</f>
        <v>0</v>
      </c>
      <c r="BF106" s="176">
        <f>IF(N106="snížená",J106,0)</f>
        <v>0</v>
      </c>
      <c r="BG106" s="176">
        <f>IF(N106="zákl. přenesená",J106,0)</f>
        <v>0</v>
      </c>
      <c r="BH106" s="176">
        <f>IF(N106="sníž. přenesená",J106,0)</f>
        <v>0</v>
      </c>
      <c r="BI106" s="176">
        <f>IF(N106="nulová",J106,0)</f>
        <v>0</v>
      </c>
      <c r="BJ106" s="18" t="s">
        <v>80</v>
      </c>
      <c r="BK106" s="176">
        <f>ROUND(I106*H106,2)</f>
        <v>0</v>
      </c>
      <c r="BL106" s="18" t="s">
        <v>143</v>
      </c>
      <c r="BM106" s="175" t="s">
        <v>357</v>
      </c>
    </row>
    <row r="107" s="2" customFormat="1" ht="24.15" customHeight="1">
      <c r="A107" s="37"/>
      <c r="B107" s="163"/>
      <c r="C107" s="164" t="s">
        <v>263</v>
      </c>
      <c r="D107" s="164" t="s">
        <v>138</v>
      </c>
      <c r="E107" s="165" t="s">
        <v>999</v>
      </c>
      <c r="F107" s="166" t="s">
        <v>1000</v>
      </c>
      <c r="G107" s="167" t="s">
        <v>969</v>
      </c>
      <c r="H107" s="216"/>
      <c r="I107" s="169"/>
      <c r="J107" s="170">
        <f>ROUND(I107*H107,2)</f>
        <v>0</v>
      </c>
      <c r="K107" s="166" t="s">
        <v>960</v>
      </c>
      <c r="L107" s="38"/>
      <c r="M107" s="171" t="s">
        <v>3</v>
      </c>
      <c r="N107" s="172" t="s">
        <v>43</v>
      </c>
      <c r="O107" s="71"/>
      <c r="P107" s="173">
        <f>O107*H107</f>
        <v>0</v>
      </c>
      <c r="Q107" s="173">
        <v>0</v>
      </c>
      <c r="R107" s="173">
        <f>Q107*H107</f>
        <v>0</v>
      </c>
      <c r="S107" s="173">
        <v>0</v>
      </c>
      <c r="T107" s="174">
        <f>S107*H107</f>
        <v>0</v>
      </c>
      <c r="U107" s="37"/>
      <c r="V107" s="37"/>
      <c r="W107" s="37"/>
      <c r="X107" s="37"/>
      <c r="Y107" s="37"/>
      <c r="Z107" s="37"/>
      <c r="AA107" s="37"/>
      <c r="AB107" s="37"/>
      <c r="AC107" s="37"/>
      <c r="AD107" s="37"/>
      <c r="AE107" s="37"/>
      <c r="AR107" s="175" t="s">
        <v>143</v>
      </c>
      <c r="AT107" s="175" t="s">
        <v>138</v>
      </c>
      <c r="AU107" s="175" t="s">
        <v>80</v>
      </c>
      <c r="AY107" s="18" t="s">
        <v>135</v>
      </c>
      <c r="BE107" s="176">
        <f>IF(N107="základní",J107,0)</f>
        <v>0</v>
      </c>
      <c r="BF107" s="176">
        <f>IF(N107="snížená",J107,0)</f>
        <v>0</v>
      </c>
      <c r="BG107" s="176">
        <f>IF(N107="zákl. přenesená",J107,0)</f>
        <v>0</v>
      </c>
      <c r="BH107" s="176">
        <f>IF(N107="sníž. přenesená",J107,0)</f>
        <v>0</v>
      </c>
      <c r="BI107" s="176">
        <f>IF(N107="nulová",J107,0)</f>
        <v>0</v>
      </c>
      <c r="BJ107" s="18" t="s">
        <v>80</v>
      </c>
      <c r="BK107" s="176">
        <f>ROUND(I107*H107,2)</f>
        <v>0</v>
      </c>
      <c r="BL107" s="18" t="s">
        <v>143</v>
      </c>
      <c r="BM107" s="175" t="s">
        <v>369</v>
      </c>
    </row>
    <row r="108" s="12" customFormat="1" ht="25.92" customHeight="1">
      <c r="A108" s="12"/>
      <c r="B108" s="150"/>
      <c r="C108" s="12"/>
      <c r="D108" s="151" t="s">
        <v>71</v>
      </c>
      <c r="E108" s="152" t="s">
        <v>908</v>
      </c>
      <c r="F108" s="152" t="s">
        <v>1001</v>
      </c>
      <c r="G108" s="12"/>
      <c r="H108" s="12"/>
      <c r="I108" s="153"/>
      <c r="J108" s="154">
        <f>BK108</f>
        <v>0</v>
      </c>
      <c r="K108" s="12"/>
      <c r="L108" s="150"/>
      <c r="M108" s="155"/>
      <c r="N108" s="156"/>
      <c r="O108" s="156"/>
      <c r="P108" s="157">
        <f>SUM(P109:P110)</f>
        <v>0</v>
      </c>
      <c r="Q108" s="156"/>
      <c r="R108" s="157">
        <f>SUM(R109:R110)</f>
        <v>0</v>
      </c>
      <c r="S108" s="156"/>
      <c r="T108" s="158">
        <f>SUM(T109:T110)</f>
        <v>0</v>
      </c>
      <c r="U108" s="12"/>
      <c r="V108" s="12"/>
      <c r="W108" s="12"/>
      <c r="X108" s="12"/>
      <c r="Y108" s="12"/>
      <c r="Z108" s="12"/>
      <c r="AA108" s="12"/>
      <c r="AB108" s="12"/>
      <c r="AC108" s="12"/>
      <c r="AD108" s="12"/>
      <c r="AE108" s="12"/>
      <c r="AR108" s="151" t="s">
        <v>80</v>
      </c>
      <c r="AT108" s="159" t="s">
        <v>71</v>
      </c>
      <c r="AU108" s="159" t="s">
        <v>72</v>
      </c>
      <c r="AY108" s="151" t="s">
        <v>135</v>
      </c>
      <c r="BK108" s="160">
        <f>SUM(BK109:BK110)</f>
        <v>0</v>
      </c>
    </row>
    <row r="109" s="2" customFormat="1" ht="24.15" customHeight="1">
      <c r="A109" s="37"/>
      <c r="B109" s="163"/>
      <c r="C109" s="164" t="s">
        <v>268</v>
      </c>
      <c r="D109" s="164" t="s">
        <v>138</v>
      </c>
      <c r="E109" s="165" t="s">
        <v>1002</v>
      </c>
      <c r="F109" s="166" t="s">
        <v>1003</v>
      </c>
      <c r="G109" s="167" t="s">
        <v>242</v>
      </c>
      <c r="H109" s="168">
        <v>24</v>
      </c>
      <c r="I109" s="169"/>
      <c r="J109" s="170">
        <f>ROUND(I109*H109,2)</f>
        <v>0</v>
      </c>
      <c r="K109" s="166" t="s">
        <v>960</v>
      </c>
      <c r="L109" s="38"/>
      <c r="M109" s="171" t="s">
        <v>3</v>
      </c>
      <c r="N109" s="172" t="s">
        <v>43</v>
      </c>
      <c r="O109" s="71"/>
      <c r="P109" s="173">
        <f>O109*H109</f>
        <v>0</v>
      </c>
      <c r="Q109" s="173">
        <v>0</v>
      </c>
      <c r="R109" s="173">
        <f>Q109*H109</f>
        <v>0</v>
      </c>
      <c r="S109" s="173">
        <v>0</v>
      </c>
      <c r="T109" s="174">
        <f>S109*H109</f>
        <v>0</v>
      </c>
      <c r="U109" s="37"/>
      <c r="V109" s="37"/>
      <c r="W109" s="37"/>
      <c r="X109" s="37"/>
      <c r="Y109" s="37"/>
      <c r="Z109" s="37"/>
      <c r="AA109" s="37"/>
      <c r="AB109" s="37"/>
      <c r="AC109" s="37"/>
      <c r="AD109" s="37"/>
      <c r="AE109" s="37"/>
      <c r="AR109" s="175" t="s">
        <v>143</v>
      </c>
      <c r="AT109" s="175" t="s">
        <v>138</v>
      </c>
      <c r="AU109" s="175" t="s">
        <v>80</v>
      </c>
      <c r="AY109" s="18" t="s">
        <v>135</v>
      </c>
      <c r="BE109" s="176">
        <f>IF(N109="základní",J109,0)</f>
        <v>0</v>
      </c>
      <c r="BF109" s="176">
        <f>IF(N109="snížená",J109,0)</f>
        <v>0</v>
      </c>
      <c r="BG109" s="176">
        <f>IF(N109="zákl. přenesená",J109,0)</f>
        <v>0</v>
      </c>
      <c r="BH109" s="176">
        <f>IF(N109="sníž. přenesená",J109,0)</f>
        <v>0</v>
      </c>
      <c r="BI109" s="176">
        <f>IF(N109="nulová",J109,0)</f>
        <v>0</v>
      </c>
      <c r="BJ109" s="18" t="s">
        <v>80</v>
      </c>
      <c r="BK109" s="176">
        <f>ROUND(I109*H109,2)</f>
        <v>0</v>
      </c>
      <c r="BL109" s="18" t="s">
        <v>143</v>
      </c>
      <c r="BM109" s="175" t="s">
        <v>381</v>
      </c>
    </row>
    <row r="110" s="2" customFormat="1" ht="24.15" customHeight="1">
      <c r="A110" s="37"/>
      <c r="B110" s="163"/>
      <c r="C110" s="164" t="s">
        <v>8</v>
      </c>
      <c r="D110" s="164" t="s">
        <v>138</v>
      </c>
      <c r="E110" s="165" t="s">
        <v>1004</v>
      </c>
      <c r="F110" s="166" t="s">
        <v>1005</v>
      </c>
      <c r="G110" s="167" t="s">
        <v>242</v>
      </c>
      <c r="H110" s="168">
        <v>24</v>
      </c>
      <c r="I110" s="169"/>
      <c r="J110" s="170">
        <f>ROUND(I110*H110,2)</f>
        <v>0</v>
      </c>
      <c r="K110" s="166" t="s">
        <v>960</v>
      </c>
      <c r="L110" s="38"/>
      <c r="M110" s="171" t="s">
        <v>3</v>
      </c>
      <c r="N110" s="172" t="s">
        <v>43</v>
      </c>
      <c r="O110" s="71"/>
      <c r="P110" s="173">
        <f>O110*H110</f>
        <v>0</v>
      </c>
      <c r="Q110" s="173">
        <v>0</v>
      </c>
      <c r="R110" s="173">
        <f>Q110*H110</f>
        <v>0</v>
      </c>
      <c r="S110" s="173">
        <v>0</v>
      </c>
      <c r="T110" s="174">
        <f>S110*H110</f>
        <v>0</v>
      </c>
      <c r="U110" s="37"/>
      <c r="V110" s="37"/>
      <c r="W110" s="37"/>
      <c r="X110" s="37"/>
      <c r="Y110" s="37"/>
      <c r="Z110" s="37"/>
      <c r="AA110" s="37"/>
      <c r="AB110" s="37"/>
      <c r="AC110" s="37"/>
      <c r="AD110" s="37"/>
      <c r="AE110" s="37"/>
      <c r="AR110" s="175" t="s">
        <v>143</v>
      </c>
      <c r="AT110" s="175" t="s">
        <v>138</v>
      </c>
      <c r="AU110" s="175" t="s">
        <v>80</v>
      </c>
      <c r="AY110" s="18" t="s">
        <v>135</v>
      </c>
      <c r="BE110" s="176">
        <f>IF(N110="základní",J110,0)</f>
        <v>0</v>
      </c>
      <c r="BF110" s="176">
        <f>IF(N110="snížená",J110,0)</f>
        <v>0</v>
      </c>
      <c r="BG110" s="176">
        <f>IF(N110="zákl. přenesená",J110,0)</f>
        <v>0</v>
      </c>
      <c r="BH110" s="176">
        <f>IF(N110="sníž. přenesená",J110,0)</f>
        <v>0</v>
      </c>
      <c r="BI110" s="176">
        <f>IF(N110="nulová",J110,0)</f>
        <v>0</v>
      </c>
      <c r="BJ110" s="18" t="s">
        <v>80</v>
      </c>
      <c r="BK110" s="176">
        <f>ROUND(I110*H110,2)</f>
        <v>0</v>
      </c>
      <c r="BL110" s="18" t="s">
        <v>143</v>
      </c>
      <c r="BM110" s="175" t="s">
        <v>392</v>
      </c>
    </row>
    <row r="111" s="12" customFormat="1" ht="25.92" customHeight="1">
      <c r="A111" s="12"/>
      <c r="B111" s="150"/>
      <c r="C111" s="12"/>
      <c r="D111" s="151" t="s">
        <v>71</v>
      </c>
      <c r="E111" s="152" t="s">
        <v>916</v>
      </c>
      <c r="F111" s="152" t="s">
        <v>119</v>
      </c>
      <c r="G111" s="12"/>
      <c r="H111" s="12"/>
      <c r="I111" s="153"/>
      <c r="J111" s="154">
        <f>BK111</f>
        <v>0</v>
      </c>
      <c r="K111" s="12"/>
      <c r="L111" s="150"/>
      <c r="M111" s="155"/>
      <c r="N111" s="156"/>
      <c r="O111" s="156"/>
      <c r="P111" s="157">
        <f>SUM(P112:P114)</f>
        <v>0</v>
      </c>
      <c r="Q111" s="156"/>
      <c r="R111" s="157">
        <f>SUM(R112:R114)</f>
        <v>0</v>
      </c>
      <c r="S111" s="156"/>
      <c r="T111" s="158">
        <f>SUM(T112:T114)</f>
        <v>0</v>
      </c>
      <c r="U111" s="12"/>
      <c r="V111" s="12"/>
      <c r="W111" s="12"/>
      <c r="X111" s="12"/>
      <c r="Y111" s="12"/>
      <c r="Z111" s="12"/>
      <c r="AA111" s="12"/>
      <c r="AB111" s="12"/>
      <c r="AC111" s="12"/>
      <c r="AD111" s="12"/>
      <c r="AE111" s="12"/>
      <c r="AR111" s="151" t="s">
        <v>80</v>
      </c>
      <c r="AT111" s="159" t="s">
        <v>71</v>
      </c>
      <c r="AU111" s="159" t="s">
        <v>72</v>
      </c>
      <c r="AY111" s="151" t="s">
        <v>135</v>
      </c>
      <c r="BK111" s="160">
        <f>SUM(BK112:BK114)</f>
        <v>0</v>
      </c>
    </row>
    <row r="112" s="2" customFormat="1" ht="24.15" customHeight="1">
      <c r="A112" s="37"/>
      <c r="B112" s="163"/>
      <c r="C112" s="164" t="s">
        <v>276</v>
      </c>
      <c r="D112" s="164" t="s">
        <v>138</v>
      </c>
      <c r="E112" s="165" t="s">
        <v>1006</v>
      </c>
      <c r="F112" s="166" t="s">
        <v>1007</v>
      </c>
      <c r="G112" s="167" t="s">
        <v>853</v>
      </c>
      <c r="H112" s="168">
        <v>16</v>
      </c>
      <c r="I112" s="169"/>
      <c r="J112" s="170">
        <f>ROUND(I112*H112,2)</f>
        <v>0</v>
      </c>
      <c r="K112" s="166" t="s">
        <v>960</v>
      </c>
      <c r="L112" s="38"/>
      <c r="M112" s="171" t="s">
        <v>3</v>
      </c>
      <c r="N112" s="172" t="s">
        <v>43</v>
      </c>
      <c r="O112" s="71"/>
      <c r="P112" s="173">
        <f>O112*H112</f>
        <v>0</v>
      </c>
      <c r="Q112" s="173">
        <v>0</v>
      </c>
      <c r="R112" s="173">
        <f>Q112*H112</f>
        <v>0</v>
      </c>
      <c r="S112" s="173">
        <v>0</v>
      </c>
      <c r="T112" s="174">
        <f>S112*H112</f>
        <v>0</v>
      </c>
      <c r="U112" s="37"/>
      <c r="V112" s="37"/>
      <c r="W112" s="37"/>
      <c r="X112" s="37"/>
      <c r="Y112" s="37"/>
      <c r="Z112" s="37"/>
      <c r="AA112" s="37"/>
      <c r="AB112" s="37"/>
      <c r="AC112" s="37"/>
      <c r="AD112" s="37"/>
      <c r="AE112" s="37"/>
      <c r="AR112" s="175" t="s">
        <v>143</v>
      </c>
      <c r="AT112" s="175" t="s">
        <v>138</v>
      </c>
      <c r="AU112" s="175" t="s">
        <v>80</v>
      </c>
      <c r="AY112" s="18" t="s">
        <v>135</v>
      </c>
      <c r="BE112" s="176">
        <f>IF(N112="základní",J112,0)</f>
        <v>0</v>
      </c>
      <c r="BF112" s="176">
        <f>IF(N112="snížená",J112,0)</f>
        <v>0</v>
      </c>
      <c r="BG112" s="176">
        <f>IF(N112="zákl. přenesená",J112,0)</f>
        <v>0</v>
      </c>
      <c r="BH112" s="176">
        <f>IF(N112="sníž. přenesená",J112,0)</f>
        <v>0</v>
      </c>
      <c r="BI112" s="176">
        <f>IF(N112="nulová",J112,0)</f>
        <v>0</v>
      </c>
      <c r="BJ112" s="18" t="s">
        <v>80</v>
      </c>
      <c r="BK112" s="176">
        <f>ROUND(I112*H112,2)</f>
        <v>0</v>
      </c>
      <c r="BL112" s="18" t="s">
        <v>143</v>
      </c>
      <c r="BM112" s="175" t="s">
        <v>403</v>
      </c>
    </row>
    <row r="113" s="2" customFormat="1" ht="24.15" customHeight="1">
      <c r="A113" s="37"/>
      <c r="B113" s="163"/>
      <c r="C113" s="164" t="s">
        <v>282</v>
      </c>
      <c r="D113" s="164" t="s">
        <v>138</v>
      </c>
      <c r="E113" s="165" t="s">
        <v>1008</v>
      </c>
      <c r="F113" s="166" t="s">
        <v>1009</v>
      </c>
      <c r="G113" s="167" t="s">
        <v>853</v>
      </c>
      <c r="H113" s="168">
        <v>24</v>
      </c>
      <c r="I113" s="169"/>
      <c r="J113" s="170">
        <f>ROUND(I113*H113,2)</f>
        <v>0</v>
      </c>
      <c r="K113" s="166" t="s">
        <v>960</v>
      </c>
      <c r="L113" s="38"/>
      <c r="M113" s="171" t="s">
        <v>3</v>
      </c>
      <c r="N113" s="172" t="s">
        <v>43</v>
      </c>
      <c r="O113" s="71"/>
      <c r="P113" s="173">
        <f>O113*H113</f>
        <v>0</v>
      </c>
      <c r="Q113" s="173">
        <v>0</v>
      </c>
      <c r="R113" s="173">
        <f>Q113*H113</f>
        <v>0</v>
      </c>
      <c r="S113" s="173">
        <v>0</v>
      </c>
      <c r="T113" s="174">
        <f>S113*H113</f>
        <v>0</v>
      </c>
      <c r="U113" s="37"/>
      <c r="V113" s="37"/>
      <c r="W113" s="37"/>
      <c r="X113" s="37"/>
      <c r="Y113" s="37"/>
      <c r="Z113" s="37"/>
      <c r="AA113" s="37"/>
      <c r="AB113" s="37"/>
      <c r="AC113" s="37"/>
      <c r="AD113" s="37"/>
      <c r="AE113" s="37"/>
      <c r="AR113" s="175" t="s">
        <v>143</v>
      </c>
      <c r="AT113" s="175" t="s">
        <v>138</v>
      </c>
      <c r="AU113" s="175" t="s">
        <v>80</v>
      </c>
      <c r="AY113" s="18" t="s">
        <v>135</v>
      </c>
      <c r="BE113" s="176">
        <f>IF(N113="základní",J113,0)</f>
        <v>0</v>
      </c>
      <c r="BF113" s="176">
        <f>IF(N113="snížená",J113,0)</f>
        <v>0</v>
      </c>
      <c r="BG113" s="176">
        <f>IF(N113="zákl. přenesená",J113,0)</f>
        <v>0</v>
      </c>
      <c r="BH113" s="176">
        <f>IF(N113="sníž. přenesená",J113,0)</f>
        <v>0</v>
      </c>
      <c r="BI113" s="176">
        <f>IF(N113="nulová",J113,0)</f>
        <v>0</v>
      </c>
      <c r="BJ113" s="18" t="s">
        <v>80</v>
      </c>
      <c r="BK113" s="176">
        <f>ROUND(I113*H113,2)</f>
        <v>0</v>
      </c>
      <c r="BL113" s="18" t="s">
        <v>143</v>
      </c>
      <c r="BM113" s="175" t="s">
        <v>413</v>
      </c>
    </row>
    <row r="114" s="2" customFormat="1" ht="37.8" customHeight="1">
      <c r="A114" s="37"/>
      <c r="B114" s="163"/>
      <c r="C114" s="164" t="s">
        <v>289</v>
      </c>
      <c r="D114" s="164" t="s">
        <v>138</v>
      </c>
      <c r="E114" s="165" t="s">
        <v>1010</v>
      </c>
      <c r="F114" s="166" t="s">
        <v>1011</v>
      </c>
      <c r="G114" s="167" t="s">
        <v>853</v>
      </c>
      <c r="H114" s="168">
        <v>1</v>
      </c>
      <c r="I114" s="169"/>
      <c r="J114" s="170">
        <f>ROUND(I114*H114,2)</f>
        <v>0</v>
      </c>
      <c r="K114" s="166" t="s">
        <v>960</v>
      </c>
      <c r="L114" s="38"/>
      <c r="M114" s="171" t="s">
        <v>3</v>
      </c>
      <c r="N114" s="172" t="s">
        <v>43</v>
      </c>
      <c r="O114" s="71"/>
      <c r="P114" s="173">
        <f>O114*H114</f>
        <v>0</v>
      </c>
      <c r="Q114" s="173">
        <v>0</v>
      </c>
      <c r="R114" s="173">
        <f>Q114*H114</f>
        <v>0</v>
      </c>
      <c r="S114" s="173">
        <v>0</v>
      </c>
      <c r="T114" s="174">
        <f>S114*H114</f>
        <v>0</v>
      </c>
      <c r="U114" s="37"/>
      <c r="V114" s="37"/>
      <c r="W114" s="37"/>
      <c r="X114" s="37"/>
      <c r="Y114" s="37"/>
      <c r="Z114" s="37"/>
      <c r="AA114" s="37"/>
      <c r="AB114" s="37"/>
      <c r="AC114" s="37"/>
      <c r="AD114" s="37"/>
      <c r="AE114" s="37"/>
      <c r="AR114" s="175" t="s">
        <v>143</v>
      </c>
      <c r="AT114" s="175" t="s">
        <v>138</v>
      </c>
      <c r="AU114" s="175" t="s">
        <v>80</v>
      </c>
      <c r="AY114" s="18" t="s">
        <v>135</v>
      </c>
      <c r="BE114" s="176">
        <f>IF(N114="základní",J114,0)</f>
        <v>0</v>
      </c>
      <c r="BF114" s="176">
        <f>IF(N114="snížená",J114,0)</f>
        <v>0</v>
      </c>
      <c r="BG114" s="176">
        <f>IF(N114="zákl. přenesená",J114,0)</f>
        <v>0</v>
      </c>
      <c r="BH114" s="176">
        <f>IF(N114="sníž. přenesená",J114,0)</f>
        <v>0</v>
      </c>
      <c r="BI114" s="176">
        <f>IF(N114="nulová",J114,0)</f>
        <v>0</v>
      </c>
      <c r="BJ114" s="18" t="s">
        <v>80</v>
      </c>
      <c r="BK114" s="176">
        <f>ROUND(I114*H114,2)</f>
        <v>0</v>
      </c>
      <c r="BL114" s="18" t="s">
        <v>143</v>
      </c>
      <c r="BM114" s="175" t="s">
        <v>424</v>
      </c>
    </row>
    <row r="115" s="12" customFormat="1" ht="25.92" customHeight="1">
      <c r="A115" s="12"/>
      <c r="B115" s="150"/>
      <c r="C115" s="12"/>
      <c r="D115" s="151" t="s">
        <v>71</v>
      </c>
      <c r="E115" s="152" t="s">
        <v>930</v>
      </c>
      <c r="F115" s="152" t="s">
        <v>1012</v>
      </c>
      <c r="G115" s="12"/>
      <c r="H115" s="12"/>
      <c r="I115" s="153"/>
      <c r="J115" s="154">
        <f>BK115</f>
        <v>0</v>
      </c>
      <c r="K115" s="12"/>
      <c r="L115" s="150"/>
      <c r="M115" s="155"/>
      <c r="N115" s="156"/>
      <c r="O115" s="156"/>
      <c r="P115" s="157">
        <f>SUM(P116:P118)</f>
        <v>0</v>
      </c>
      <c r="Q115" s="156"/>
      <c r="R115" s="157">
        <f>SUM(R116:R118)</f>
        <v>0</v>
      </c>
      <c r="S115" s="156"/>
      <c r="T115" s="158">
        <f>SUM(T116:T118)</f>
        <v>0</v>
      </c>
      <c r="U115" s="12"/>
      <c r="V115" s="12"/>
      <c r="W115" s="12"/>
      <c r="X115" s="12"/>
      <c r="Y115" s="12"/>
      <c r="Z115" s="12"/>
      <c r="AA115" s="12"/>
      <c r="AB115" s="12"/>
      <c r="AC115" s="12"/>
      <c r="AD115" s="12"/>
      <c r="AE115" s="12"/>
      <c r="AR115" s="151" t="s">
        <v>80</v>
      </c>
      <c r="AT115" s="159" t="s">
        <v>71</v>
      </c>
      <c r="AU115" s="159" t="s">
        <v>72</v>
      </c>
      <c r="AY115" s="151" t="s">
        <v>135</v>
      </c>
      <c r="BK115" s="160">
        <f>SUM(BK116:BK118)</f>
        <v>0</v>
      </c>
    </row>
    <row r="116" s="2" customFormat="1" ht="14.4" customHeight="1">
      <c r="A116" s="37"/>
      <c r="B116" s="163"/>
      <c r="C116" s="164" t="s">
        <v>295</v>
      </c>
      <c r="D116" s="164" t="s">
        <v>138</v>
      </c>
      <c r="E116" s="165" t="s">
        <v>1013</v>
      </c>
      <c r="F116" s="166" t="s">
        <v>1014</v>
      </c>
      <c r="G116" s="167" t="s">
        <v>969</v>
      </c>
      <c r="H116" s="216"/>
      <c r="I116" s="169"/>
      <c r="J116" s="170">
        <f>ROUND(I116*H116,2)</f>
        <v>0</v>
      </c>
      <c r="K116" s="166" t="s">
        <v>960</v>
      </c>
      <c r="L116" s="38"/>
      <c r="M116" s="171" t="s">
        <v>3</v>
      </c>
      <c r="N116" s="172" t="s">
        <v>43</v>
      </c>
      <c r="O116" s="71"/>
      <c r="P116" s="173">
        <f>O116*H116</f>
        <v>0</v>
      </c>
      <c r="Q116" s="173">
        <v>0</v>
      </c>
      <c r="R116" s="173">
        <f>Q116*H116</f>
        <v>0</v>
      </c>
      <c r="S116" s="173">
        <v>0</v>
      </c>
      <c r="T116" s="174">
        <f>S116*H116</f>
        <v>0</v>
      </c>
      <c r="U116" s="37"/>
      <c r="V116" s="37"/>
      <c r="W116" s="37"/>
      <c r="X116" s="37"/>
      <c r="Y116" s="37"/>
      <c r="Z116" s="37"/>
      <c r="AA116" s="37"/>
      <c r="AB116" s="37"/>
      <c r="AC116" s="37"/>
      <c r="AD116" s="37"/>
      <c r="AE116" s="37"/>
      <c r="AR116" s="175" t="s">
        <v>143</v>
      </c>
      <c r="AT116" s="175" t="s">
        <v>138</v>
      </c>
      <c r="AU116" s="175" t="s">
        <v>80</v>
      </c>
      <c r="AY116" s="18" t="s">
        <v>135</v>
      </c>
      <c r="BE116" s="176">
        <f>IF(N116="základní",J116,0)</f>
        <v>0</v>
      </c>
      <c r="BF116" s="176">
        <f>IF(N116="snížená",J116,0)</f>
        <v>0</v>
      </c>
      <c r="BG116" s="176">
        <f>IF(N116="zákl. přenesená",J116,0)</f>
        <v>0</v>
      </c>
      <c r="BH116" s="176">
        <f>IF(N116="sníž. přenesená",J116,0)</f>
        <v>0</v>
      </c>
      <c r="BI116" s="176">
        <f>IF(N116="nulová",J116,0)</f>
        <v>0</v>
      </c>
      <c r="BJ116" s="18" t="s">
        <v>80</v>
      </c>
      <c r="BK116" s="176">
        <f>ROUND(I116*H116,2)</f>
        <v>0</v>
      </c>
      <c r="BL116" s="18" t="s">
        <v>143</v>
      </c>
      <c r="BM116" s="175" t="s">
        <v>439</v>
      </c>
    </row>
    <row r="117" s="2" customFormat="1" ht="14.4" customHeight="1">
      <c r="A117" s="37"/>
      <c r="B117" s="163"/>
      <c r="C117" s="164" t="s">
        <v>301</v>
      </c>
      <c r="D117" s="164" t="s">
        <v>138</v>
      </c>
      <c r="E117" s="165" t="s">
        <v>1015</v>
      </c>
      <c r="F117" s="166" t="s">
        <v>1016</v>
      </c>
      <c r="G117" s="167" t="s">
        <v>969</v>
      </c>
      <c r="H117" s="216"/>
      <c r="I117" s="169"/>
      <c r="J117" s="170">
        <f>ROUND(I117*H117,2)</f>
        <v>0</v>
      </c>
      <c r="K117" s="166" t="s">
        <v>960</v>
      </c>
      <c r="L117" s="38"/>
      <c r="M117" s="171" t="s">
        <v>3</v>
      </c>
      <c r="N117" s="172" t="s">
        <v>43</v>
      </c>
      <c r="O117" s="71"/>
      <c r="P117" s="173">
        <f>O117*H117</f>
        <v>0</v>
      </c>
      <c r="Q117" s="173">
        <v>0</v>
      </c>
      <c r="R117" s="173">
        <f>Q117*H117</f>
        <v>0</v>
      </c>
      <c r="S117" s="173">
        <v>0</v>
      </c>
      <c r="T117" s="174">
        <f>S117*H117</f>
        <v>0</v>
      </c>
      <c r="U117" s="37"/>
      <c r="V117" s="37"/>
      <c r="W117" s="37"/>
      <c r="X117" s="37"/>
      <c r="Y117" s="37"/>
      <c r="Z117" s="37"/>
      <c r="AA117" s="37"/>
      <c r="AB117" s="37"/>
      <c r="AC117" s="37"/>
      <c r="AD117" s="37"/>
      <c r="AE117" s="37"/>
      <c r="AR117" s="175" t="s">
        <v>143</v>
      </c>
      <c r="AT117" s="175" t="s">
        <v>138</v>
      </c>
      <c r="AU117" s="175" t="s">
        <v>80</v>
      </c>
      <c r="AY117" s="18" t="s">
        <v>135</v>
      </c>
      <c r="BE117" s="176">
        <f>IF(N117="základní",J117,0)</f>
        <v>0</v>
      </c>
      <c r="BF117" s="176">
        <f>IF(N117="snížená",J117,0)</f>
        <v>0</v>
      </c>
      <c r="BG117" s="176">
        <f>IF(N117="zákl. přenesená",J117,0)</f>
        <v>0</v>
      </c>
      <c r="BH117" s="176">
        <f>IF(N117="sníž. přenesená",J117,0)</f>
        <v>0</v>
      </c>
      <c r="BI117" s="176">
        <f>IF(N117="nulová",J117,0)</f>
        <v>0</v>
      </c>
      <c r="BJ117" s="18" t="s">
        <v>80</v>
      </c>
      <c r="BK117" s="176">
        <f>ROUND(I117*H117,2)</f>
        <v>0</v>
      </c>
      <c r="BL117" s="18" t="s">
        <v>143</v>
      </c>
      <c r="BM117" s="175" t="s">
        <v>452</v>
      </c>
    </row>
    <row r="118" s="2" customFormat="1" ht="14.4" customHeight="1">
      <c r="A118" s="37"/>
      <c r="B118" s="163"/>
      <c r="C118" s="164" t="s">
        <v>307</v>
      </c>
      <c r="D118" s="164" t="s">
        <v>138</v>
      </c>
      <c r="E118" s="165" t="s">
        <v>1017</v>
      </c>
      <c r="F118" s="166" t="s">
        <v>1018</v>
      </c>
      <c r="G118" s="167" t="s">
        <v>969</v>
      </c>
      <c r="H118" s="216"/>
      <c r="I118" s="169"/>
      <c r="J118" s="170">
        <f>ROUND(I118*H118,2)</f>
        <v>0</v>
      </c>
      <c r="K118" s="166" t="s">
        <v>960</v>
      </c>
      <c r="L118" s="38"/>
      <c r="M118" s="211" t="s">
        <v>3</v>
      </c>
      <c r="N118" s="212" t="s">
        <v>43</v>
      </c>
      <c r="O118" s="213"/>
      <c r="P118" s="214">
        <f>O118*H118</f>
        <v>0</v>
      </c>
      <c r="Q118" s="214">
        <v>0</v>
      </c>
      <c r="R118" s="214">
        <f>Q118*H118</f>
        <v>0</v>
      </c>
      <c r="S118" s="214">
        <v>0</v>
      </c>
      <c r="T118" s="215">
        <f>S118*H118</f>
        <v>0</v>
      </c>
      <c r="U118" s="37"/>
      <c r="V118" s="37"/>
      <c r="W118" s="37"/>
      <c r="X118" s="37"/>
      <c r="Y118" s="37"/>
      <c r="Z118" s="37"/>
      <c r="AA118" s="37"/>
      <c r="AB118" s="37"/>
      <c r="AC118" s="37"/>
      <c r="AD118" s="37"/>
      <c r="AE118" s="37"/>
      <c r="AR118" s="175" t="s">
        <v>143</v>
      </c>
      <c r="AT118" s="175" t="s">
        <v>138</v>
      </c>
      <c r="AU118" s="175" t="s">
        <v>80</v>
      </c>
      <c r="AY118" s="18" t="s">
        <v>135</v>
      </c>
      <c r="BE118" s="176">
        <f>IF(N118="základní",J118,0)</f>
        <v>0</v>
      </c>
      <c r="BF118" s="176">
        <f>IF(N118="snížená",J118,0)</f>
        <v>0</v>
      </c>
      <c r="BG118" s="176">
        <f>IF(N118="zákl. přenesená",J118,0)</f>
        <v>0</v>
      </c>
      <c r="BH118" s="176">
        <f>IF(N118="sníž. přenesená",J118,0)</f>
        <v>0</v>
      </c>
      <c r="BI118" s="176">
        <f>IF(N118="nulová",J118,0)</f>
        <v>0</v>
      </c>
      <c r="BJ118" s="18" t="s">
        <v>80</v>
      </c>
      <c r="BK118" s="176">
        <f>ROUND(I118*H118,2)</f>
        <v>0</v>
      </c>
      <c r="BL118" s="18" t="s">
        <v>143</v>
      </c>
      <c r="BM118" s="175" t="s">
        <v>461</v>
      </c>
    </row>
    <row r="119" s="2" customFormat="1" ht="6.96" customHeight="1">
      <c r="A119" s="37"/>
      <c r="B119" s="54"/>
      <c r="C119" s="55"/>
      <c r="D119" s="55"/>
      <c r="E119" s="55"/>
      <c r="F119" s="55"/>
      <c r="G119" s="55"/>
      <c r="H119" s="55"/>
      <c r="I119" s="55"/>
      <c r="J119" s="55"/>
      <c r="K119" s="55"/>
      <c r="L119" s="38"/>
      <c r="M119" s="37"/>
      <c r="O119" s="37"/>
      <c r="P119" s="37"/>
      <c r="Q119" s="37"/>
      <c r="R119" s="37"/>
      <c r="S119" s="37"/>
      <c r="T119" s="37"/>
      <c r="U119" s="37"/>
      <c r="V119" s="37"/>
      <c r="W119" s="37"/>
      <c r="X119" s="37"/>
      <c r="Y119" s="37"/>
      <c r="Z119" s="37"/>
      <c r="AA119" s="37"/>
      <c r="AB119" s="37"/>
      <c r="AC119" s="37"/>
      <c r="AD119" s="37"/>
      <c r="AE119" s="37"/>
    </row>
  </sheetData>
  <autoFilter ref="C84:K118"/>
  <mergeCells count="9">
    <mergeCell ref="E7:H7"/>
    <mergeCell ref="E9:H9"/>
    <mergeCell ref="E18:H18"/>
    <mergeCell ref="E27:H27"/>
    <mergeCell ref="E48:H48"/>
    <mergeCell ref="E50:H50"/>
    <mergeCell ref="E75:H75"/>
    <mergeCell ref="E77:H7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7" t="s">
        <v>6</v>
      </c>
      <c r="M2" s="1"/>
      <c r="N2" s="1"/>
      <c r="O2" s="1"/>
      <c r="P2" s="1"/>
      <c r="Q2" s="1"/>
      <c r="R2" s="1"/>
      <c r="S2" s="1"/>
      <c r="T2" s="1"/>
      <c r="U2" s="1"/>
      <c r="V2" s="1"/>
      <c r="AT2" s="18" t="s">
        <v>91</v>
      </c>
    </row>
    <row r="3" s="1" customFormat="1" ht="6.96" customHeight="1">
      <c r="B3" s="19"/>
      <c r="C3" s="20"/>
      <c r="D3" s="20"/>
      <c r="E3" s="20"/>
      <c r="F3" s="20"/>
      <c r="G3" s="20"/>
      <c r="H3" s="20"/>
      <c r="I3" s="20"/>
      <c r="J3" s="20"/>
      <c r="K3" s="20"/>
      <c r="L3" s="21"/>
      <c r="AT3" s="18" t="s">
        <v>82</v>
      </c>
    </row>
    <row r="4" s="1" customFormat="1" ht="24.96" customHeight="1">
      <c r="B4" s="21"/>
      <c r="D4" s="22" t="s">
        <v>95</v>
      </c>
      <c r="L4" s="21"/>
      <c r="M4" s="113" t="s">
        <v>11</v>
      </c>
      <c r="AT4" s="18" t="s">
        <v>4</v>
      </c>
    </row>
    <row r="5" s="1" customFormat="1" ht="6.96" customHeight="1">
      <c r="B5" s="21"/>
      <c r="L5" s="21"/>
    </row>
    <row r="6" s="1" customFormat="1" ht="12" customHeight="1">
      <c r="B6" s="21"/>
      <c r="D6" s="31" t="s">
        <v>17</v>
      </c>
      <c r="L6" s="21"/>
    </row>
    <row r="7" s="1" customFormat="1" ht="16.5" customHeight="1">
      <c r="B7" s="21"/>
      <c r="E7" s="114" t="str">
        <f>'Rekapitulace stavby'!K6</f>
        <v>Stavební úpravy pokojů 14 a 15 penzionu Athéna v Nové Včelnici</v>
      </c>
      <c r="F7" s="31"/>
      <c r="G7" s="31"/>
      <c r="H7" s="31"/>
      <c r="L7" s="21"/>
    </row>
    <row r="8" s="2" customFormat="1" ht="12" customHeight="1">
      <c r="A8" s="37"/>
      <c r="B8" s="38"/>
      <c r="C8" s="37"/>
      <c r="D8" s="31" t="s">
        <v>96</v>
      </c>
      <c r="E8" s="37"/>
      <c r="F8" s="37"/>
      <c r="G8" s="37"/>
      <c r="H8" s="37"/>
      <c r="I8" s="37"/>
      <c r="J8" s="37"/>
      <c r="K8" s="37"/>
      <c r="L8" s="115"/>
      <c r="S8" s="37"/>
      <c r="T8" s="37"/>
      <c r="U8" s="37"/>
      <c r="V8" s="37"/>
      <c r="W8" s="37"/>
      <c r="X8" s="37"/>
      <c r="Y8" s="37"/>
      <c r="Z8" s="37"/>
      <c r="AA8" s="37"/>
      <c r="AB8" s="37"/>
      <c r="AC8" s="37"/>
      <c r="AD8" s="37"/>
      <c r="AE8" s="37"/>
    </row>
    <row r="9" s="2" customFormat="1" ht="16.5" customHeight="1">
      <c r="A9" s="37"/>
      <c r="B9" s="38"/>
      <c r="C9" s="37"/>
      <c r="D9" s="37"/>
      <c r="E9" s="61" t="s">
        <v>1019</v>
      </c>
      <c r="F9" s="37"/>
      <c r="G9" s="37"/>
      <c r="H9" s="37"/>
      <c r="I9" s="37"/>
      <c r="J9" s="37"/>
      <c r="K9" s="37"/>
      <c r="L9" s="115"/>
      <c r="S9" s="37"/>
      <c r="T9" s="37"/>
      <c r="U9" s="37"/>
      <c r="V9" s="37"/>
      <c r="W9" s="37"/>
      <c r="X9" s="37"/>
      <c r="Y9" s="37"/>
      <c r="Z9" s="37"/>
      <c r="AA9" s="37"/>
      <c r="AB9" s="37"/>
      <c r="AC9" s="37"/>
      <c r="AD9" s="37"/>
      <c r="AE9" s="37"/>
    </row>
    <row r="10" s="2" customFormat="1">
      <c r="A10" s="37"/>
      <c r="B10" s="38"/>
      <c r="C10" s="37"/>
      <c r="D10" s="37"/>
      <c r="E10" s="37"/>
      <c r="F10" s="37"/>
      <c r="G10" s="37"/>
      <c r="H10" s="37"/>
      <c r="I10" s="37"/>
      <c r="J10" s="37"/>
      <c r="K10" s="37"/>
      <c r="L10" s="115"/>
      <c r="S10" s="37"/>
      <c r="T10" s="37"/>
      <c r="U10" s="37"/>
      <c r="V10" s="37"/>
      <c r="W10" s="37"/>
      <c r="X10" s="37"/>
      <c r="Y10" s="37"/>
      <c r="Z10" s="37"/>
      <c r="AA10" s="37"/>
      <c r="AB10" s="37"/>
      <c r="AC10" s="37"/>
      <c r="AD10" s="37"/>
      <c r="AE10" s="37"/>
    </row>
    <row r="11" s="2" customFormat="1" ht="12" customHeight="1">
      <c r="A11" s="37"/>
      <c r="B11" s="38"/>
      <c r="C11" s="37"/>
      <c r="D11" s="31" t="s">
        <v>19</v>
      </c>
      <c r="E11" s="37"/>
      <c r="F11" s="26" t="s">
        <v>3</v>
      </c>
      <c r="G11" s="37"/>
      <c r="H11" s="37"/>
      <c r="I11" s="31" t="s">
        <v>21</v>
      </c>
      <c r="J11" s="26" t="s">
        <v>3</v>
      </c>
      <c r="K11" s="37"/>
      <c r="L11" s="115"/>
      <c r="S11" s="37"/>
      <c r="T11" s="37"/>
      <c r="U11" s="37"/>
      <c r="V11" s="37"/>
      <c r="W11" s="37"/>
      <c r="X11" s="37"/>
      <c r="Y11" s="37"/>
      <c r="Z11" s="37"/>
      <c r="AA11" s="37"/>
      <c r="AB11" s="37"/>
      <c r="AC11" s="37"/>
      <c r="AD11" s="37"/>
      <c r="AE11" s="37"/>
    </row>
    <row r="12" s="2" customFormat="1" ht="12" customHeight="1">
      <c r="A12" s="37"/>
      <c r="B12" s="38"/>
      <c r="C12" s="37"/>
      <c r="D12" s="31" t="s">
        <v>22</v>
      </c>
      <c r="E12" s="37"/>
      <c r="F12" s="26" t="s">
        <v>23</v>
      </c>
      <c r="G12" s="37"/>
      <c r="H12" s="37"/>
      <c r="I12" s="31" t="s">
        <v>24</v>
      </c>
      <c r="J12" s="63" t="str">
        <f>'Rekapitulace stavby'!AN8</f>
        <v>4. 11. 2020</v>
      </c>
      <c r="K12" s="37"/>
      <c r="L12" s="115"/>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37"/>
      <c r="J13" s="37"/>
      <c r="K13" s="37"/>
      <c r="L13" s="115"/>
      <c r="S13" s="37"/>
      <c r="T13" s="37"/>
      <c r="U13" s="37"/>
      <c r="V13" s="37"/>
      <c r="W13" s="37"/>
      <c r="X13" s="37"/>
      <c r="Y13" s="37"/>
      <c r="Z13" s="37"/>
      <c r="AA13" s="37"/>
      <c r="AB13" s="37"/>
      <c r="AC13" s="37"/>
      <c r="AD13" s="37"/>
      <c r="AE13" s="37"/>
    </row>
    <row r="14" s="2" customFormat="1" ht="12" customHeight="1">
      <c r="A14" s="37"/>
      <c r="B14" s="38"/>
      <c r="C14" s="37"/>
      <c r="D14" s="31" t="s">
        <v>26</v>
      </c>
      <c r="E14" s="37"/>
      <c r="F14" s="37"/>
      <c r="G14" s="37"/>
      <c r="H14" s="37"/>
      <c r="I14" s="31" t="s">
        <v>27</v>
      </c>
      <c r="J14" s="26" t="s">
        <v>3</v>
      </c>
      <c r="K14" s="37"/>
      <c r="L14" s="115"/>
      <c r="S14" s="37"/>
      <c r="T14" s="37"/>
      <c r="U14" s="37"/>
      <c r="V14" s="37"/>
      <c r="W14" s="37"/>
      <c r="X14" s="37"/>
      <c r="Y14" s="37"/>
      <c r="Z14" s="37"/>
      <c r="AA14" s="37"/>
      <c r="AB14" s="37"/>
      <c r="AC14" s="37"/>
      <c r="AD14" s="37"/>
      <c r="AE14" s="37"/>
    </row>
    <row r="15" s="2" customFormat="1" ht="18" customHeight="1">
      <c r="A15" s="37"/>
      <c r="B15" s="38"/>
      <c r="C15" s="37"/>
      <c r="D15" s="37"/>
      <c r="E15" s="26" t="s">
        <v>1020</v>
      </c>
      <c r="F15" s="37"/>
      <c r="G15" s="37"/>
      <c r="H15" s="37"/>
      <c r="I15" s="31" t="s">
        <v>29</v>
      </c>
      <c r="J15" s="26" t="s">
        <v>3</v>
      </c>
      <c r="K15" s="37"/>
      <c r="L15" s="115"/>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37"/>
      <c r="J16" s="37"/>
      <c r="K16" s="37"/>
      <c r="L16" s="115"/>
      <c r="S16" s="37"/>
      <c r="T16" s="37"/>
      <c r="U16" s="37"/>
      <c r="V16" s="37"/>
      <c r="W16" s="37"/>
      <c r="X16" s="37"/>
      <c r="Y16" s="37"/>
      <c r="Z16" s="37"/>
      <c r="AA16" s="37"/>
      <c r="AB16" s="37"/>
      <c r="AC16" s="37"/>
      <c r="AD16" s="37"/>
      <c r="AE16" s="37"/>
    </row>
    <row r="17" s="2" customFormat="1" ht="12" customHeight="1">
      <c r="A17" s="37"/>
      <c r="B17" s="38"/>
      <c r="C17" s="37"/>
      <c r="D17" s="31" t="s">
        <v>30</v>
      </c>
      <c r="E17" s="37"/>
      <c r="F17" s="37"/>
      <c r="G17" s="37"/>
      <c r="H17" s="37"/>
      <c r="I17" s="31" t="s">
        <v>27</v>
      </c>
      <c r="J17" s="32" t="str">
        <f>'Rekapitulace stavby'!AN13</f>
        <v>Vyplň údaj</v>
      </c>
      <c r="K17" s="37"/>
      <c r="L17" s="115"/>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31" t="s">
        <v>29</v>
      </c>
      <c r="J18" s="32" t="str">
        <f>'Rekapitulace stavby'!AN14</f>
        <v>Vyplň údaj</v>
      </c>
      <c r="K18" s="37"/>
      <c r="L18" s="115"/>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37"/>
      <c r="J19" s="37"/>
      <c r="K19" s="37"/>
      <c r="L19" s="115"/>
      <c r="S19" s="37"/>
      <c r="T19" s="37"/>
      <c r="U19" s="37"/>
      <c r="V19" s="37"/>
      <c r="W19" s="37"/>
      <c r="X19" s="37"/>
      <c r="Y19" s="37"/>
      <c r="Z19" s="37"/>
      <c r="AA19" s="37"/>
      <c r="AB19" s="37"/>
      <c r="AC19" s="37"/>
      <c r="AD19" s="37"/>
      <c r="AE19" s="37"/>
    </row>
    <row r="20" s="2" customFormat="1" ht="12" customHeight="1">
      <c r="A20" s="37"/>
      <c r="B20" s="38"/>
      <c r="C20" s="37"/>
      <c r="D20" s="31" t="s">
        <v>32</v>
      </c>
      <c r="E20" s="37"/>
      <c r="F20" s="37"/>
      <c r="G20" s="37"/>
      <c r="H20" s="37"/>
      <c r="I20" s="31" t="s">
        <v>27</v>
      </c>
      <c r="J20" s="26" t="s">
        <v>3</v>
      </c>
      <c r="K20" s="37"/>
      <c r="L20" s="115"/>
      <c r="S20" s="37"/>
      <c r="T20" s="37"/>
      <c r="U20" s="37"/>
      <c r="V20" s="37"/>
      <c r="W20" s="37"/>
      <c r="X20" s="37"/>
      <c r="Y20" s="37"/>
      <c r="Z20" s="37"/>
      <c r="AA20" s="37"/>
      <c r="AB20" s="37"/>
      <c r="AC20" s="37"/>
      <c r="AD20" s="37"/>
      <c r="AE20" s="37"/>
    </row>
    <row r="21" s="2" customFormat="1" ht="18" customHeight="1">
      <c r="A21" s="37"/>
      <c r="B21" s="38"/>
      <c r="C21" s="37"/>
      <c r="D21" s="37"/>
      <c r="E21" s="26" t="s">
        <v>1021</v>
      </c>
      <c r="F21" s="37"/>
      <c r="G21" s="37"/>
      <c r="H21" s="37"/>
      <c r="I21" s="31" t="s">
        <v>29</v>
      </c>
      <c r="J21" s="26" t="s">
        <v>3</v>
      </c>
      <c r="K21" s="37"/>
      <c r="L21" s="115"/>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37"/>
      <c r="J22" s="37"/>
      <c r="K22" s="37"/>
      <c r="L22" s="115"/>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31" t="s">
        <v>27</v>
      </c>
      <c r="J23" s="26" t="s">
        <v>3</v>
      </c>
      <c r="K23" s="37"/>
      <c r="L23" s="115"/>
      <c r="S23" s="37"/>
      <c r="T23" s="37"/>
      <c r="U23" s="37"/>
      <c r="V23" s="37"/>
      <c r="W23" s="37"/>
      <c r="X23" s="37"/>
      <c r="Y23" s="37"/>
      <c r="Z23" s="37"/>
      <c r="AA23" s="37"/>
      <c r="AB23" s="37"/>
      <c r="AC23" s="37"/>
      <c r="AD23" s="37"/>
      <c r="AE23" s="37"/>
    </row>
    <row r="24" s="2" customFormat="1" ht="18" customHeight="1">
      <c r="A24" s="37"/>
      <c r="B24" s="38"/>
      <c r="C24" s="37"/>
      <c r="D24" s="37"/>
      <c r="E24" s="26" t="s">
        <v>1021</v>
      </c>
      <c r="F24" s="37"/>
      <c r="G24" s="37"/>
      <c r="H24" s="37"/>
      <c r="I24" s="31" t="s">
        <v>29</v>
      </c>
      <c r="J24" s="26" t="s">
        <v>3</v>
      </c>
      <c r="K24" s="37"/>
      <c r="L24" s="115"/>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37"/>
      <c r="J25" s="37"/>
      <c r="K25" s="37"/>
      <c r="L25" s="115"/>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37"/>
      <c r="J26" s="37"/>
      <c r="K26" s="37"/>
      <c r="L26" s="115"/>
      <c r="S26" s="37"/>
      <c r="T26" s="37"/>
      <c r="U26" s="37"/>
      <c r="V26" s="37"/>
      <c r="W26" s="37"/>
      <c r="X26" s="37"/>
      <c r="Y26" s="37"/>
      <c r="Z26" s="37"/>
      <c r="AA26" s="37"/>
      <c r="AB26" s="37"/>
      <c r="AC26" s="37"/>
      <c r="AD26" s="37"/>
      <c r="AE26" s="37"/>
    </row>
    <row r="27" s="8" customFormat="1" ht="16.5" customHeight="1">
      <c r="A27" s="116"/>
      <c r="B27" s="117"/>
      <c r="C27" s="116"/>
      <c r="D27" s="116"/>
      <c r="E27" s="35" t="s">
        <v>3</v>
      </c>
      <c r="F27" s="35"/>
      <c r="G27" s="35"/>
      <c r="H27" s="35"/>
      <c r="I27" s="116"/>
      <c r="J27" s="116"/>
      <c r="K27" s="116"/>
      <c r="L27" s="118"/>
      <c r="S27" s="116"/>
      <c r="T27" s="116"/>
      <c r="U27" s="116"/>
      <c r="V27" s="116"/>
      <c r="W27" s="116"/>
      <c r="X27" s="116"/>
      <c r="Y27" s="116"/>
      <c r="Z27" s="116"/>
      <c r="AA27" s="116"/>
      <c r="AB27" s="116"/>
      <c r="AC27" s="116"/>
      <c r="AD27" s="116"/>
      <c r="AE27" s="116"/>
    </row>
    <row r="28" s="2" customFormat="1" ht="6.96" customHeight="1">
      <c r="A28" s="37"/>
      <c r="B28" s="38"/>
      <c r="C28" s="37"/>
      <c r="D28" s="37"/>
      <c r="E28" s="37"/>
      <c r="F28" s="37"/>
      <c r="G28" s="37"/>
      <c r="H28" s="37"/>
      <c r="I28" s="37"/>
      <c r="J28" s="37"/>
      <c r="K28" s="37"/>
      <c r="L28" s="115"/>
      <c r="S28" s="37"/>
      <c r="T28" s="37"/>
      <c r="U28" s="37"/>
      <c r="V28" s="37"/>
      <c r="W28" s="37"/>
      <c r="X28" s="37"/>
      <c r="Y28" s="37"/>
      <c r="Z28" s="37"/>
      <c r="AA28" s="37"/>
      <c r="AB28" s="37"/>
      <c r="AC28" s="37"/>
      <c r="AD28" s="37"/>
      <c r="AE28" s="37"/>
    </row>
    <row r="29" s="2" customFormat="1" ht="6.96" customHeight="1">
      <c r="A29" s="37"/>
      <c r="B29" s="38"/>
      <c r="C29" s="37"/>
      <c r="D29" s="83"/>
      <c r="E29" s="83"/>
      <c r="F29" s="83"/>
      <c r="G29" s="83"/>
      <c r="H29" s="83"/>
      <c r="I29" s="83"/>
      <c r="J29" s="83"/>
      <c r="K29" s="83"/>
      <c r="L29" s="115"/>
      <c r="S29" s="37"/>
      <c r="T29" s="37"/>
      <c r="U29" s="37"/>
      <c r="V29" s="37"/>
      <c r="W29" s="37"/>
      <c r="X29" s="37"/>
      <c r="Y29" s="37"/>
      <c r="Z29" s="37"/>
      <c r="AA29" s="37"/>
      <c r="AB29" s="37"/>
      <c r="AC29" s="37"/>
      <c r="AD29" s="37"/>
      <c r="AE29" s="37"/>
    </row>
    <row r="30" s="2" customFormat="1" ht="25.44" customHeight="1">
      <c r="A30" s="37"/>
      <c r="B30" s="38"/>
      <c r="C30" s="37"/>
      <c r="D30" s="119" t="s">
        <v>38</v>
      </c>
      <c r="E30" s="37"/>
      <c r="F30" s="37"/>
      <c r="G30" s="37"/>
      <c r="H30" s="37"/>
      <c r="I30" s="37"/>
      <c r="J30" s="89">
        <f>ROUND(J85, 2)</f>
        <v>0</v>
      </c>
      <c r="K30" s="37"/>
      <c r="L30" s="115"/>
      <c r="S30" s="37"/>
      <c r="T30" s="37"/>
      <c r="U30" s="37"/>
      <c r="V30" s="37"/>
      <c r="W30" s="37"/>
      <c r="X30" s="37"/>
      <c r="Y30" s="37"/>
      <c r="Z30" s="37"/>
      <c r="AA30" s="37"/>
      <c r="AB30" s="37"/>
      <c r="AC30" s="37"/>
      <c r="AD30" s="37"/>
      <c r="AE30" s="37"/>
    </row>
    <row r="31" s="2" customFormat="1" ht="6.96" customHeight="1">
      <c r="A31" s="37"/>
      <c r="B31" s="38"/>
      <c r="C31" s="37"/>
      <c r="D31" s="83"/>
      <c r="E31" s="83"/>
      <c r="F31" s="83"/>
      <c r="G31" s="83"/>
      <c r="H31" s="83"/>
      <c r="I31" s="83"/>
      <c r="J31" s="83"/>
      <c r="K31" s="83"/>
      <c r="L31" s="115"/>
      <c r="S31" s="37"/>
      <c r="T31" s="37"/>
      <c r="U31" s="37"/>
      <c r="V31" s="37"/>
      <c r="W31" s="37"/>
      <c r="X31" s="37"/>
      <c r="Y31" s="37"/>
      <c r="Z31" s="37"/>
      <c r="AA31" s="37"/>
      <c r="AB31" s="37"/>
      <c r="AC31" s="37"/>
      <c r="AD31" s="37"/>
      <c r="AE31" s="37"/>
    </row>
    <row r="32" s="2" customFormat="1" ht="14.4" customHeight="1">
      <c r="A32" s="37"/>
      <c r="B32" s="38"/>
      <c r="C32" s="37"/>
      <c r="D32" s="37"/>
      <c r="E32" s="37"/>
      <c r="F32" s="42" t="s">
        <v>40</v>
      </c>
      <c r="G32" s="37"/>
      <c r="H32" s="37"/>
      <c r="I32" s="42" t="s">
        <v>39</v>
      </c>
      <c r="J32" s="42" t="s">
        <v>41</v>
      </c>
      <c r="K32" s="37"/>
      <c r="L32" s="115"/>
      <c r="S32" s="37"/>
      <c r="T32" s="37"/>
      <c r="U32" s="37"/>
      <c r="V32" s="37"/>
      <c r="W32" s="37"/>
      <c r="X32" s="37"/>
      <c r="Y32" s="37"/>
      <c r="Z32" s="37"/>
      <c r="AA32" s="37"/>
      <c r="AB32" s="37"/>
      <c r="AC32" s="37"/>
      <c r="AD32" s="37"/>
      <c r="AE32" s="37"/>
    </row>
    <row r="33" s="2" customFormat="1" ht="14.4" customHeight="1">
      <c r="A33" s="37"/>
      <c r="B33" s="38"/>
      <c r="C33" s="37"/>
      <c r="D33" s="120" t="s">
        <v>42</v>
      </c>
      <c r="E33" s="31" t="s">
        <v>43</v>
      </c>
      <c r="F33" s="121">
        <f>ROUND((SUM(BE85:BE157)),  2)</f>
        <v>0</v>
      </c>
      <c r="G33" s="37"/>
      <c r="H33" s="37"/>
      <c r="I33" s="122">
        <v>0.20999999999999999</v>
      </c>
      <c r="J33" s="121">
        <f>ROUND(((SUM(BE85:BE157))*I33),  2)</f>
        <v>0</v>
      </c>
      <c r="K33" s="37"/>
      <c r="L33" s="115"/>
      <c r="S33" s="37"/>
      <c r="T33" s="37"/>
      <c r="U33" s="37"/>
      <c r="V33" s="37"/>
      <c r="W33" s="37"/>
      <c r="X33" s="37"/>
      <c r="Y33" s="37"/>
      <c r="Z33" s="37"/>
      <c r="AA33" s="37"/>
      <c r="AB33" s="37"/>
      <c r="AC33" s="37"/>
      <c r="AD33" s="37"/>
      <c r="AE33" s="37"/>
    </row>
    <row r="34" s="2" customFormat="1" ht="14.4" customHeight="1">
      <c r="A34" s="37"/>
      <c r="B34" s="38"/>
      <c r="C34" s="37"/>
      <c r="D34" s="37"/>
      <c r="E34" s="31" t="s">
        <v>44</v>
      </c>
      <c r="F34" s="121">
        <f>ROUND((SUM(BF85:BF157)),  2)</f>
        <v>0</v>
      </c>
      <c r="G34" s="37"/>
      <c r="H34" s="37"/>
      <c r="I34" s="122">
        <v>0.14999999999999999</v>
      </c>
      <c r="J34" s="121">
        <f>ROUND(((SUM(BF85:BF157))*I34),  2)</f>
        <v>0</v>
      </c>
      <c r="K34" s="37"/>
      <c r="L34" s="115"/>
      <c r="S34" s="37"/>
      <c r="T34" s="37"/>
      <c r="U34" s="37"/>
      <c r="V34" s="37"/>
      <c r="W34" s="37"/>
      <c r="X34" s="37"/>
      <c r="Y34" s="37"/>
      <c r="Z34" s="37"/>
      <c r="AA34" s="37"/>
      <c r="AB34" s="37"/>
      <c r="AC34" s="37"/>
      <c r="AD34" s="37"/>
      <c r="AE34" s="37"/>
    </row>
    <row r="35" hidden="1" s="2" customFormat="1" ht="14.4" customHeight="1">
      <c r="A35" s="37"/>
      <c r="B35" s="38"/>
      <c r="C35" s="37"/>
      <c r="D35" s="37"/>
      <c r="E35" s="31" t="s">
        <v>45</v>
      </c>
      <c r="F35" s="121">
        <f>ROUND((SUM(BG85:BG157)),  2)</f>
        <v>0</v>
      </c>
      <c r="G35" s="37"/>
      <c r="H35" s="37"/>
      <c r="I35" s="122">
        <v>0.20999999999999999</v>
      </c>
      <c r="J35" s="121">
        <f>0</f>
        <v>0</v>
      </c>
      <c r="K35" s="37"/>
      <c r="L35" s="115"/>
      <c r="S35" s="37"/>
      <c r="T35" s="37"/>
      <c r="U35" s="37"/>
      <c r="V35" s="37"/>
      <c r="W35" s="37"/>
      <c r="X35" s="37"/>
      <c r="Y35" s="37"/>
      <c r="Z35" s="37"/>
      <c r="AA35" s="37"/>
      <c r="AB35" s="37"/>
      <c r="AC35" s="37"/>
      <c r="AD35" s="37"/>
      <c r="AE35" s="37"/>
    </row>
    <row r="36" hidden="1" s="2" customFormat="1" ht="14.4" customHeight="1">
      <c r="A36" s="37"/>
      <c r="B36" s="38"/>
      <c r="C36" s="37"/>
      <c r="D36" s="37"/>
      <c r="E36" s="31" t="s">
        <v>46</v>
      </c>
      <c r="F36" s="121">
        <f>ROUND((SUM(BH85:BH157)),  2)</f>
        <v>0</v>
      </c>
      <c r="G36" s="37"/>
      <c r="H36" s="37"/>
      <c r="I36" s="122">
        <v>0.14999999999999999</v>
      </c>
      <c r="J36" s="121">
        <f>0</f>
        <v>0</v>
      </c>
      <c r="K36" s="37"/>
      <c r="L36" s="115"/>
      <c r="S36" s="37"/>
      <c r="T36" s="37"/>
      <c r="U36" s="37"/>
      <c r="V36" s="37"/>
      <c r="W36" s="37"/>
      <c r="X36" s="37"/>
      <c r="Y36" s="37"/>
      <c r="Z36" s="37"/>
      <c r="AA36" s="37"/>
      <c r="AB36" s="37"/>
      <c r="AC36" s="37"/>
      <c r="AD36" s="37"/>
      <c r="AE36" s="37"/>
    </row>
    <row r="37" hidden="1" s="2" customFormat="1" ht="14.4" customHeight="1">
      <c r="A37" s="37"/>
      <c r="B37" s="38"/>
      <c r="C37" s="37"/>
      <c r="D37" s="37"/>
      <c r="E37" s="31" t="s">
        <v>47</v>
      </c>
      <c r="F37" s="121">
        <f>ROUND((SUM(BI85:BI157)),  2)</f>
        <v>0</v>
      </c>
      <c r="G37" s="37"/>
      <c r="H37" s="37"/>
      <c r="I37" s="122">
        <v>0</v>
      </c>
      <c r="J37" s="121">
        <f>0</f>
        <v>0</v>
      </c>
      <c r="K37" s="37"/>
      <c r="L37" s="115"/>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37"/>
      <c r="J38" s="37"/>
      <c r="K38" s="37"/>
      <c r="L38" s="115"/>
      <c r="S38" s="37"/>
      <c r="T38" s="37"/>
      <c r="U38" s="37"/>
      <c r="V38" s="37"/>
      <c r="W38" s="37"/>
      <c r="X38" s="37"/>
      <c r="Y38" s="37"/>
      <c r="Z38" s="37"/>
      <c r="AA38" s="37"/>
      <c r="AB38" s="37"/>
      <c r="AC38" s="37"/>
      <c r="AD38" s="37"/>
      <c r="AE38" s="37"/>
    </row>
    <row r="39" s="2" customFormat="1" ht="25.44" customHeight="1">
      <c r="A39" s="37"/>
      <c r="B39" s="38"/>
      <c r="C39" s="123"/>
      <c r="D39" s="124" t="s">
        <v>48</v>
      </c>
      <c r="E39" s="75"/>
      <c r="F39" s="75"/>
      <c r="G39" s="125" t="s">
        <v>49</v>
      </c>
      <c r="H39" s="126" t="s">
        <v>50</v>
      </c>
      <c r="I39" s="75"/>
      <c r="J39" s="127">
        <f>SUM(J30:J37)</f>
        <v>0</v>
      </c>
      <c r="K39" s="128"/>
      <c r="L39" s="115"/>
      <c r="S39" s="37"/>
      <c r="T39" s="37"/>
      <c r="U39" s="37"/>
      <c r="V39" s="37"/>
      <c r="W39" s="37"/>
      <c r="X39" s="37"/>
      <c r="Y39" s="37"/>
      <c r="Z39" s="37"/>
      <c r="AA39" s="37"/>
      <c r="AB39" s="37"/>
      <c r="AC39" s="37"/>
      <c r="AD39" s="37"/>
      <c r="AE39" s="37"/>
    </row>
    <row r="40" s="2" customFormat="1" ht="14.4" customHeight="1">
      <c r="A40" s="37"/>
      <c r="B40" s="54"/>
      <c r="C40" s="55"/>
      <c r="D40" s="55"/>
      <c r="E40" s="55"/>
      <c r="F40" s="55"/>
      <c r="G40" s="55"/>
      <c r="H40" s="55"/>
      <c r="I40" s="55"/>
      <c r="J40" s="55"/>
      <c r="K40" s="55"/>
      <c r="L40" s="115"/>
      <c r="S40" s="37"/>
      <c r="T40" s="37"/>
      <c r="U40" s="37"/>
      <c r="V40" s="37"/>
      <c r="W40" s="37"/>
      <c r="X40" s="37"/>
      <c r="Y40" s="37"/>
      <c r="Z40" s="37"/>
      <c r="AA40" s="37"/>
      <c r="AB40" s="37"/>
      <c r="AC40" s="37"/>
      <c r="AD40" s="37"/>
      <c r="AE40" s="37"/>
    </row>
    <row r="44" s="2" customFormat="1" ht="6.96" customHeight="1">
      <c r="A44" s="37"/>
      <c r="B44" s="56"/>
      <c r="C44" s="57"/>
      <c r="D44" s="57"/>
      <c r="E44" s="57"/>
      <c r="F44" s="57"/>
      <c r="G44" s="57"/>
      <c r="H44" s="57"/>
      <c r="I44" s="57"/>
      <c r="J44" s="57"/>
      <c r="K44" s="57"/>
      <c r="L44" s="115"/>
      <c r="S44" s="37"/>
      <c r="T44" s="37"/>
      <c r="U44" s="37"/>
      <c r="V44" s="37"/>
      <c r="W44" s="37"/>
      <c r="X44" s="37"/>
      <c r="Y44" s="37"/>
      <c r="Z44" s="37"/>
      <c r="AA44" s="37"/>
      <c r="AB44" s="37"/>
      <c r="AC44" s="37"/>
      <c r="AD44" s="37"/>
      <c r="AE44" s="37"/>
    </row>
    <row r="45" s="2" customFormat="1" ht="24.96" customHeight="1">
      <c r="A45" s="37"/>
      <c r="B45" s="38"/>
      <c r="C45" s="22" t="s">
        <v>98</v>
      </c>
      <c r="D45" s="37"/>
      <c r="E45" s="37"/>
      <c r="F45" s="37"/>
      <c r="G45" s="37"/>
      <c r="H45" s="37"/>
      <c r="I45" s="37"/>
      <c r="J45" s="37"/>
      <c r="K45" s="37"/>
      <c r="L45" s="115"/>
      <c r="S45" s="37"/>
      <c r="T45" s="37"/>
      <c r="U45" s="37"/>
      <c r="V45" s="37"/>
      <c r="W45" s="37"/>
      <c r="X45" s="37"/>
      <c r="Y45" s="37"/>
      <c r="Z45" s="37"/>
      <c r="AA45" s="37"/>
      <c r="AB45" s="37"/>
      <c r="AC45" s="37"/>
      <c r="AD45" s="37"/>
      <c r="AE45" s="37"/>
    </row>
    <row r="46" s="2" customFormat="1" ht="6.96" customHeight="1">
      <c r="A46" s="37"/>
      <c r="B46" s="38"/>
      <c r="C46" s="37"/>
      <c r="D46" s="37"/>
      <c r="E46" s="37"/>
      <c r="F46" s="37"/>
      <c r="G46" s="37"/>
      <c r="H46" s="37"/>
      <c r="I46" s="37"/>
      <c r="J46" s="37"/>
      <c r="K46" s="37"/>
      <c r="L46" s="115"/>
      <c r="S46" s="37"/>
      <c r="T46" s="37"/>
      <c r="U46" s="37"/>
      <c r="V46" s="37"/>
      <c r="W46" s="37"/>
      <c r="X46" s="37"/>
      <c r="Y46" s="37"/>
      <c r="Z46" s="37"/>
      <c r="AA46" s="37"/>
      <c r="AB46" s="37"/>
      <c r="AC46" s="37"/>
      <c r="AD46" s="37"/>
      <c r="AE46" s="37"/>
    </row>
    <row r="47" s="2" customFormat="1" ht="12" customHeight="1">
      <c r="A47" s="37"/>
      <c r="B47" s="38"/>
      <c r="C47" s="31" t="s">
        <v>17</v>
      </c>
      <c r="D47" s="37"/>
      <c r="E47" s="37"/>
      <c r="F47" s="37"/>
      <c r="G47" s="37"/>
      <c r="H47" s="37"/>
      <c r="I47" s="37"/>
      <c r="J47" s="37"/>
      <c r="K47" s="37"/>
      <c r="L47" s="115"/>
      <c r="S47" s="37"/>
      <c r="T47" s="37"/>
      <c r="U47" s="37"/>
      <c r="V47" s="37"/>
      <c r="W47" s="37"/>
      <c r="X47" s="37"/>
      <c r="Y47" s="37"/>
      <c r="Z47" s="37"/>
      <c r="AA47" s="37"/>
      <c r="AB47" s="37"/>
      <c r="AC47" s="37"/>
      <c r="AD47" s="37"/>
      <c r="AE47" s="37"/>
    </row>
    <row r="48" s="2" customFormat="1" ht="16.5" customHeight="1">
      <c r="A48" s="37"/>
      <c r="B48" s="38"/>
      <c r="C48" s="37"/>
      <c r="D48" s="37"/>
      <c r="E48" s="114" t="str">
        <f>E7</f>
        <v>Stavební úpravy pokojů 14 a 15 penzionu Athéna v Nové Včelnici</v>
      </c>
      <c r="F48" s="31"/>
      <c r="G48" s="31"/>
      <c r="H48" s="31"/>
      <c r="I48" s="37"/>
      <c r="J48" s="37"/>
      <c r="K48" s="37"/>
      <c r="L48" s="115"/>
      <c r="S48" s="37"/>
      <c r="T48" s="37"/>
      <c r="U48" s="37"/>
      <c r="V48" s="37"/>
      <c r="W48" s="37"/>
      <c r="X48" s="37"/>
      <c r="Y48" s="37"/>
      <c r="Z48" s="37"/>
      <c r="AA48" s="37"/>
      <c r="AB48" s="37"/>
      <c r="AC48" s="37"/>
      <c r="AD48" s="37"/>
      <c r="AE48" s="37"/>
    </row>
    <row r="49" s="2" customFormat="1" ht="12" customHeight="1">
      <c r="A49" s="37"/>
      <c r="B49" s="38"/>
      <c r="C49" s="31" t="s">
        <v>96</v>
      </c>
      <c r="D49" s="37"/>
      <c r="E49" s="37"/>
      <c r="F49" s="37"/>
      <c r="G49" s="37"/>
      <c r="H49" s="37"/>
      <c r="I49" s="37"/>
      <c r="J49" s="37"/>
      <c r="K49" s="37"/>
      <c r="L49" s="115"/>
      <c r="S49" s="37"/>
      <c r="T49" s="37"/>
      <c r="U49" s="37"/>
      <c r="V49" s="37"/>
      <c r="W49" s="37"/>
      <c r="X49" s="37"/>
      <c r="Y49" s="37"/>
      <c r="Z49" s="37"/>
      <c r="AA49" s="37"/>
      <c r="AB49" s="37"/>
      <c r="AC49" s="37"/>
      <c r="AD49" s="37"/>
      <c r="AE49" s="37"/>
    </row>
    <row r="50" s="2" customFormat="1" ht="16.5" customHeight="1">
      <c r="A50" s="37"/>
      <c r="B50" s="38"/>
      <c r="C50" s="37"/>
      <c r="D50" s="37"/>
      <c r="E50" s="61" t="str">
        <f>E9</f>
        <v>04 - zdravotní instalace</v>
      </c>
      <c r="F50" s="37"/>
      <c r="G50" s="37"/>
      <c r="H50" s="37"/>
      <c r="I50" s="37"/>
      <c r="J50" s="37"/>
      <c r="K50" s="37"/>
      <c r="L50" s="115"/>
      <c r="S50" s="37"/>
      <c r="T50" s="37"/>
      <c r="U50" s="37"/>
      <c r="V50" s="37"/>
      <c r="W50" s="37"/>
      <c r="X50" s="37"/>
      <c r="Y50" s="37"/>
      <c r="Z50" s="37"/>
      <c r="AA50" s="37"/>
      <c r="AB50" s="37"/>
      <c r="AC50" s="37"/>
      <c r="AD50" s="37"/>
      <c r="AE50" s="37"/>
    </row>
    <row r="51" s="2" customFormat="1" ht="6.96" customHeight="1">
      <c r="A51" s="37"/>
      <c r="B51" s="38"/>
      <c r="C51" s="37"/>
      <c r="D51" s="37"/>
      <c r="E51" s="37"/>
      <c r="F51" s="37"/>
      <c r="G51" s="37"/>
      <c r="H51" s="37"/>
      <c r="I51" s="37"/>
      <c r="J51" s="37"/>
      <c r="K51" s="37"/>
      <c r="L51" s="115"/>
      <c r="S51" s="37"/>
      <c r="T51" s="37"/>
      <c r="U51" s="37"/>
      <c r="V51" s="37"/>
      <c r="W51" s="37"/>
      <c r="X51" s="37"/>
      <c r="Y51" s="37"/>
      <c r="Z51" s="37"/>
      <c r="AA51" s="37"/>
      <c r="AB51" s="37"/>
      <c r="AC51" s="37"/>
      <c r="AD51" s="37"/>
      <c r="AE51" s="37"/>
    </row>
    <row r="52" s="2" customFormat="1" ht="12" customHeight="1">
      <c r="A52" s="37"/>
      <c r="B52" s="38"/>
      <c r="C52" s="31" t="s">
        <v>22</v>
      </c>
      <c r="D52" s="37"/>
      <c r="E52" s="37"/>
      <c r="F52" s="26" t="str">
        <f>F12</f>
        <v>Nová Včelnice</v>
      </c>
      <c r="G52" s="37"/>
      <c r="H52" s="37"/>
      <c r="I52" s="31" t="s">
        <v>24</v>
      </c>
      <c r="J52" s="63" t="str">
        <f>IF(J12="","",J12)</f>
        <v>4. 11. 2020</v>
      </c>
      <c r="K52" s="37"/>
      <c r="L52" s="115"/>
      <c r="S52" s="37"/>
      <c r="T52" s="37"/>
      <c r="U52" s="37"/>
      <c r="V52" s="37"/>
      <c r="W52" s="37"/>
      <c r="X52" s="37"/>
      <c r="Y52" s="37"/>
      <c r="Z52" s="37"/>
      <c r="AA52" s="37"/>
      <c r="AB52" s="37"/>
      <c r="AC52" s="37"/>
      <c r="AD52" s="37"/>
      <c r="AE52" s="37"/>
    </row>
    <row r="53" s="2" customFormat="1" ht="6.96" customHeight="1">
      <c r="A53" s="37"/>
      <c r="B53" s="38"/>
      <c r="C53" s="37"/>
      <c r="D53" s="37"/>
      <c r="E53" s="37"/>
      <c r="F53" s="37"/>
      <c r="G53" s="37"/>
      <c r="H53" s="37"/>
      <c r="I53" s="37"/>
      <c r="J53" s="37"/>
      <c r="K53" s="37"/>
      <c r="L53" s="115"/>
      <c r="S53" s="37"/>
      <c r="T53" s="37"/>
      <c r="U53" s="37"/>
      <c r="V53" s="37"/>
      <c r="W53" s="37"/>
      <c r="X53" s="37"/>
      <c r="Y53" s="37"/>
      <c r="Z53" s="37"/>
      <c r="AA53" s="37"/>
      <c r="AB53" s="37"/>
      <c r="AC53" s="37"/>
      <c r="AD53" s="37"/>
      <c r="AE53" s="37"/>
    </row>
    <row r="54" s="2" customFormat="1" ht="15.15" customHeight="1">
      <c r="A54" s="37"/>
      <c r="B54" s="38"/>
      <c r="C54" s="31" t="s">
        <v>26</v>
      </c>
      <c r="D54" s="37"/>
      <c r="E54" s="37"/>
      <c r="F54" s="26" t="str">
        <f>E15</f>
        <v>Město Nová Včelnice</v>
      </c>
      <c r="G54" s="37"/>
      <c r="H54" s="37"/>
      <c r="I54" s="31" t="s">
        <v>32</v>
      </c>
      <c r="J54" s="35" t="str">
        <f>E21</f>
        <v>Martin Cakl</v>
      </c>
      <c r="K54" s="37"/>
      <c r="L54" s="115"/>
      <c r="S54" s="37"/>
      <c r="T54" s="37"/>
      <c r="U54" s="37"/>
      <c r="V54" s="37"/>
      <c r="W54" s="37"/>
      <c r="X54" s="37"/>
      <c r="Y54" s="37"/>
      <c r="Z54" s="37"/>
      <c r="AA54" s="37"/>
      <c r="AB54" s="37"/>
      <c r="AC54" s="37"/>
      <c r="AD54" s="37"/>
      <c r="AE54" s="37"/>
    </row>
    <row r="55" s="2" customFormat="1" ht="15.15" customHeight="1">
      <c r="A55" s="37"/>
      <c r="B55" s="38"/>
      <c r="C55" s="31" t="s">
        <v>30</v>
      </c>
      <c r="D55" s="37"/>
      <c r="E55" s="37"/>
      <c r="F55" s="26" t="str">
        <f>IF(E18="","",E18)</f>
        <v>Vyplň údaj</v>
      </c>
      <c r="G55" s="37"/>
      <c r="H55" s="37"/>
      <c r="I55" s="31" t="s">
        <v>35</v>
      </c>
      <c r="J55" s="35" t="str">
        <f>E24</f>
        <v>Martin Cakl</v>
      </c>
      <c r="K55" s="37"/>
      <c r="L55" s="115"/>
      <c r="S55" s="37"/>
      <c r="T55" s="37"/>
      <c r="U55" s="37"/>
      <c r="V55" s="37"/>
      <c r="W55" s="37"/>
      <c r="X55" s="37"/>
      <c r="Y55" s="37"/>
      <c r="Z55" s="37"/>
      <c r="AA55" s="37"/>
      <c r="AB55" s="37"/>
      <c r="AC55" s="37"/>
      <c r="AD55" s="37"/>
      <c r="AE55" s="37"/>
    </row>
    <row r="56" s="2" customFormat="1" ht="10.32" customHeight="1">
      <c r="A56" s="37"/>
      <c r="B56" s="38"/>
      <c r="C56" s="37"/>
      <c r="D56" s="37"/>
      <c r="E56" s="37"/>
      <c r="F56" s="37"/>
      <c r="G56" s="37"/>
      <c r="H56" s="37"/>
      <c r="I56" s="37"/>
      <c r="J56" s="37"/>
      <c r="K56" s="37"/>
      <c r="L56" s="115"/>
      <c r="S56" s="37"/>
      <c r="T56" s="37"/>
      <c r="U56" s="37"/>
      <c r="V56" s="37"/>
      <c r="W56" s="37"/>
      <c r="X56" s="37"/>
      <c r="Y56" s="37"/>
      <c r="Z56" s="37"/>
      <c r="AA56" s="37"/>
      <c r="AB56" s="37"/>
      <c r="AC56" s="37"/>
      <c r="AD56" s="37"/>
      <c r="AE56" s="37"/>
    </row>
    <row r="57" s="2" customFormat="1" ht="29.28" customHeight="1">
      <c r="A57" s="37"/>
      <c r="B57" s="38"/>
      <c r="C57" s="129" t="s">
        <v>99</v>
      </c>
      <c r="D57" s="123"/>
      <c r="E57" s="123"/>
      <c r="F57" s="123"/>
      <c r="G57" s="123"/>
      <c r="H57" s="123"/>
      <c r="I57" s="123"/>
      <c r="J57" s="130" t="s">
        <v>100</v>
      </c>
      <c r="K57" s="123"/>
      <c r="L57" s="115"/>
      <c r="S57" s="37"/>
      <c r="T57" s="37"/>
      <c r="U57" s="37"/>
      <c r="V57" s="37"/>
      <c r="W57" s="37"/>
      <c r="X57" s="37"/>
      <c r="Y57" s="37"/>
      <c r="Z57" s="37"/>
      <c r="AA57" s="37"/>
      <c r="AB57" s="37"/>
      <c r="AC57" s="37"/>
      <c r="AD57" s="37"/>
      <c r="AE57" s="37"/>
    </row>
    <row r="58" s="2" customFormat="1" ht="10.32" customHeight="1">
      <c r="A58" s="37"/>
      <c r="B58" s="38"/>
      <c r="C58" s="37"/>
      <c r="D58" s="37"/>
      <c r="E58" s="37"/>
      <c r="F58" s="37"/>
      <c r="G58" s="37"/>
      <c r="H58" s="37"/>
      <c r="I58" s="37"/>
      <c r="J58" s="37"/>
      <c r="K58" s="37"/>
      <c r="L58" s="115"/>
      <c r="S58" s="37"/>
      <c r="T58" s="37"/>
      <c r="U58" s="37"/>
      <c r="V58" s="37"/>
      <c r="W58" s="37"/>
      <c r="X58" s="37"/>
      <c r="Y58" s="37"/>
      <c r="Z58" s="37"/>
      <c r="AA58" s="37"/>
      <c r="AB58" s="37"/>
      <c r="AC58" s="37"/>
      <c r="AD58" s="37"/>
      <c r="AE58" s="37"/>
    </row>
    <row r="59" s="2" customFormat="1" ht="22.8" customHeight="1">
      <c r="A59" s="37"/>
      <c r="B59" s="38"/>
      <c r="C59" s="131" t="s">
        <v>70</v>
      </c>
      <c r="D59" s="37"/>
      <c r="E59" s="37"/>
      <c r="F59" s="37"/>
      <c r="G59" s="37"/>
      <c r="H59" s="37"/>
      <c r="I59" s="37"/>
      <c r="J59" s="89">
        <f>J85</f>
        <v>0</v>
      </c>
      <c r="K59" s="37"/>
      <c r="L59" s="115"/>
      <c r="S59" s="37"/>
      <c r="T59" s="37"/>
      <c r="U59" s="37"/>
      <c r="V59" s="37"/>
      <c r="W59" s="37"/>
      <c r="X59" s="37"/>
      <c r="Y59" s="37"/>
      <c r="Z59" s="37"/>
      <c r="AA59" s="37"/>
      <c r="AB59" s="37"/>
      <c r="AC59" s="37"/>
      <c r="AD59" s="37"/>
      <c r="AE59" s="37"/>
      <c r="AU59" s="18" t="s">
        <v>101</v>
      </c>
    </row>
    <row r="60" s="9" customFormat="1" ht="24.96" customHeight="1">
      <c r="A60" s="9"/>
      <c r="B60" s="132"/>
      <c r="C60" s="9"/>
      <c r="D60" s="133" t="s">
        <v>108</v>
      </c>
      <c r="E60" s="134"/>
      <c r="F60" s="134"/>
      <c r="G60" s="134"/>
      <c r="H60" s="134"/>
      <c r="I60" s="134"/>
      <c r="J60" s="135">
        <f>J86</f>
        <v>0</v>
      </c>
      <c r="K60" s="9"/>
      <c r="L60" s="132"/>
      <c r="S60" s="9"/>
      <c r="T60" s="9"/>
      <c r="U60" s="9"/>
      <c r="V60" s="9"/>
      <c r="W60" s="9"/>
      <c r="X60" s="9"/>
      <c r="Y60" s="9"/>
      <c r="Z60" s="9"/>
      <c r="AA60" s="9"/>
      <c r="AB60" s="9"/>
      <c r="AC60" s="9"/>
      <c r="AD60" s="9"/>
      <c r="AE60" s="9"/>
    </row>
    <row r="61" s="10" customFormat="1" ht="19.92" customHeight="1">
      <c r="A61" s="10"/>
      <c r="B61" s="136"/>
      <c r="C61" s="10"/>
      <c r="D61" s="137" t="s">
        <v>1022</v>
      </c>
      <c r="E61" s="138"/>
      <c r="F61" s="138"/>
      <c r="G61" s="138"/>
      <c r="H61" s="138"/>
      <c r="I61" s="138"/>
      <c r="J61" s="139">
        <f>J87</f>
        <v>0</v>
      </c>
      <c r="K61" s="10"/>
      <c r="L61" s="136"/>
      <c r="S61" s="10"/>
      <c r="T61" s="10"/>
      <c r="U61" s="10"/>
      <c r="V61" s="10"/>
      <c r="W61" s="10"/>
      <c r="X61" s="10"/>
      <c r="Y61" s="10"/>
      <c r="Z61" s="10"/>
      <c r="AA61" s="10"/>
      <c r="AB61" s="10"/>
      <c r="AC61" s="10"/>
      <c r="AD61" s="10"/>
      <c r="AE61" s="10"/>
    </row>
    <row r="62" s="10" customFormat="1" ht="19.92" customHeight="1">
      <c r="A62" s="10"/>
      <c r="B62" s="136"/>
      <c r="C62" s="10"/>
      <c r="D62" s="137" t="s">
        <v>1023</v>
      </c>
      <c r="E62" s="138"/>
      <c r="F62" s="138"/>
      <c r="G62" s="138"/>
      <c r="H62" s="138"/>
      <c r="I62" s="138"/>
      <c r="J62" s="139">
        <f>J107</f>
        <v>0</v>
      </c>
      <c r="K62" s="10"/>
      <c r="L62" s="136"/>
      <c r="S62" s="10"/>
      <c r="T62" s="10"/>
      <c r="U62" s="10"/>
      <c r="V62" s="10"/>
      <c r="W62" s="10"/>
      <c r="X62" s="10"/>
      <c r="Y62" s="10"/>
      <c r="Z62" s="10"/>
      <c r="AA62" s="10"/>
      <c r="AB62" s="10"/>
      <c r="AC62" s="10"/>
      <c r="AD62" s="10"/>
      <c r="AE62" s="10"/>
    </row>
    <row r="63" s="10" customFormat="1" ht="19.92" customHeight="1">
      <c r="A63" s="10"/>
      <c r="B63" s="136"/>
      <c r="C63" s="10"/>
      <c r="D63" s="137" t="s">
        <v>111</v>
      </c>
      <c r="E63" s="138"/>
      <c r="F63" s="138"/>
      <c r="G63" s="138"/>
      <c r="H63" s="138"/>
      <c r="I63" s="138"/>
      <c r="J63" s="139">
        <f>J125</f>
        <v>0</v>
      </c>
      <c r="K63" s="10"/>
      <c r="L63" s="136"/>
      <c r="S63" s="10"/>
      <c r="T63" s="10"/>
      <c r="U63" s="10"/>
      <c r="V63" s="10"/>
      <c r="W63" s="10"/>
      <c r="X63" s="10"/>
      <c r="Y63" s="10"/>
      <c r="Z63" s="10"/>
      <c r="AA63" s="10"/>
      <c r="AB63" s="10"/>
      <c r="AC63" s="10"/>
      <c r="AD63" s="10"/>
      <c r="AE63" s="10"/>
    </row>
    <row r="64" s="10" customFormat="1" ht="19.92" customHeight="1">
      <c r="A64" s="10"/>
      <c r="B64" s="136"/>
      <c r="C64" s="10"/>
      <c r="D64" s="137" t="s">
        <v>1024</v>
      </c>
      <c r="E64" s="138"/>
      <c r="F64" s="138"/>
      <c r="G64" s="138"/>
      <c r="H64" s="138"/>
      <c r="I64" s="138"/>
      <c r="J64" s="139">
        <f>J143</f>
        <v>0</v>
      </c>
      <c r="K64" s="10"/>
      <c r="L64" s="136"/>
      <c r="S64" s="10"/>
      <c r="T64" s="10"/>
      <c r="U64" s="10"/>
      <c r="V64" s="10"/>
      <c r="W64" s="10"/>
      <c r="X64" s="10"/>
      <c r="Y64" s="10"/>
      <c r="Z64" s="10"/>
      <c r="AA64" s="10"/>
      <c r="AB64" s="10"/>
      <c r="AC64" s="10"/>
      <c r="AD64" s="10"/>
      <c r="AE64" s="10"/>
    </row>
    <row r="65" s="9" customFormat="1" ht="24.96" customHeight="1">
      <c r="A65" s="9"/>
      <c r="B65" s="132"/>
      <c r="C65" s="9"/>
      <c r="D65" s="133" t="s">
        <v>1025</v>
      </c>
      <c r="E65" s="134"/>
      <c r="F65" s="134"/>
      <c r="G65" s="134"/>
      <c r="H65" s="134"/>
      <c r="I65" s="134"/>
      <c r="J65" s="135">
        <f>J148</f>
        <v>0</v>
      </c>
      <c r="K65" s="9"/>
      <c r="L65" s="132"/>
      <c r="S65" s="9"/>
      <c r="T65" s="9"/>
      <c r="U65" s="9"/>
      <c r="V65" s="9"/>
      <c r="W65" s="9"/>
      <c r="X65" s="9"/>
      <c r="Y65" s="9"/>
      <c r="Z65" s="9"/>
      <c r="AA65" s="9"/>
      <c r="AB65" s="9"/>
      <c r="AC65" s="9"/>
      <c r="AD65" s="9"/>
      <c r="AE65" s="9"/>
    </row>
    <row r="66" s="2" customFormat="1" ht="21.84" customHeight="1">
      <c r="A66" s="37"/>
      <c r="B66" s="38"/>
      <c r="C66" s="37"/>
      <c r="D66" s="37"/>
      <c r="E66" s="37"/>
      <c r="F66" s="37"/>
      <c r="G66" s="37"/>
      <c r="H66" s="37"/>
      <c r="I66" s="37"/>
      <c r="J66" s="37"/>
      <c r="K66" s="37"/>
      <c r="L66" s="115"/>
      <c r="S66" s="37"/>
      <c r="T66" s="37"/>
      <c r="U66" s="37"/>
      <c r="V66" s="37"/>
      <c r="W66" s="37"/>
      <c r="X66" s="37"/>
      <c r="Y66" s="37"/>
      <c r="Z66" s="37"/>
      <c r="AA66" s="37"/>
      <c r="AB66" s="37"/>
      <c r="AC66" s="37"/>
      <c r="AD66" s="37"/>
      <c r="AE66" s="37"/>
    </row>
    <row r="67" s="2" customFormat="1" ht="6.96" customHeight="1">
      <c r="A67" s="37"/>
      <c r="B67" s="54"/>
      <c r="C67" s="55"/>
      <c r="D67" s="55"/>
      <c r="E67" s="55"/>
      <c r="F67" s="55"/>
      <c r="G67" s="55"/>
      <c r="H67" s="55"/>
      <c r="I67" s="55"/>
      <c r="J67" s="55"/>
      <c r="K67" s="55"/>
      <c r="L67" s="115"/>
      <c r="S67" s="37"/>
      <c r="T67" s="37"/>
      <c r="U67" s="37"/>
      <c r="V67" s="37"/>
      <c r="W67" s="37"/>
      <c r="X67" s="37"/>
      <c r="Y67" s="37"/>
      <c r="Z67" s="37"/>
      <c r="AA67" s="37"/>
      <c r="AB67" s="37"/>
      <c r="AC67" s="37"/>
      <c r="AD67" s="37"/>
      <c r="AE67" s="37"/>
    </row>
    <row r="71" s="2" customFormat="1" ht="6.96" customHeight="1">
      <c r="A71" s="37"/>
      <c r="B71" s="56"/>
      <c r="C71" s="57"/>
      <c r="D71" s="57"/>
      <c r="E71" s="57"/>
      <c r="F71" s="57"/>
      <c r="G71" s="57"/>
      <c r="H71" s="57"/>
      <c r="I71" s="57"/>
      <c r="J71" s="57"/>
      <c r="K71" s="57"/>
      <c r="L71" s="115"/>
      <c r="S71" s="37"/>
      <c r="T71" s="37"/>
      <c r="U71" s="37"/>
      <c r="V71" s="37"/>
      <c r="W71" s="37"/>
      <c r="X71" s="37"/>
      <c r="Y71" s="37"/>
      <c r="Z71" s="37"/>
      <c r="AA71" s="37"/>
      <c r="AB71" s="37"/>
      <c r="AC71" s="37"/>
      <c r="AD71" s="37"/>
      <c r="AE71" s="37"/>
    </row>
    <row r="72" s="2" customFormat="1" ht="24.96" customHeight="1">
      <c r="A72" s="37"/>
      <c r="B72" s="38"/>
      <c r="C72" s="22" t="s">
        <v>120</v>
      </c>
      <c r="D72" s="37"/>
      <c r="E72" s="37"/>
      <c r="F72" s="37"/>
      <c r="G72" s="37"/>
      <c r="H72" s="37"/>
      <c r="I72" s="37"/>
      <c r="J72" s="37"/>
      <c r="K72" s="37"/>
      <c r="L72" s="115"/>
      <c r="S72" s="37"/>
      <c r="T72" s="37"/>
      <c r="U72" s="37"/>
      <c r="V72" s="37"/>
      <c r="W72" s="37"/>
      <c r="X72" s="37"/>
      <c r="Y72" s="37"/>
      <c r="Z72" s="37"/>
      <c r="AA72" s="37"/>
      <c r="AB72" s="37"/>
      <c r="AC72" s="37"/>
      <c r="AD72" s="37"/>
      <c r="AE72" s="37"/>
    </row>
    <row r="73" s="2" customFormat="1" ht="6.96" customHeight="1">
      <c r="A73" s="37"/>
      <c r="B73" s="38"/>
      <c r="C73" s="37"/>
      <c r="D73" s="37"/>
      <c r="E73" s="37"/>
      <c r="F73" s="37"/>
      <c r="G73" s="37"/>
      <c r="H73" s="37"/>
      <c r="I73" s="37"/>
      <c r="J73" s="37"/>
      <c r="K73" s="37"/>
      <c r="L73" s="115"/>
      <c r="S73" s="37"/>
      <c r="T73" s="37"/>
      <c r="U73" s="37"/>
      <c r="V73" s="37"/>
      <c r="W73" s="37"/>
      <c r="X73" s="37"/>
      <c r="Y73" s="37"/>
      <c r="Z73" s="37"/>
      <c r="AA73" s="37"/>
      <c r="AB73" s="37"/>
      <c r="AC73" s="37"/>
      <c r="AD73" s="37"/>
      <c r="AE73" s="37"/>
    </row>
    <row r="74" s="2" customFormat="1" ht="12" customHeight="1">
      <c r="A74" s="37"/>
      <c r="B74" s="38"/>
      <c r="C74" s="31" t="s">
        <v>17</v>
      </c>
      <c r="D74" s="37"/>
      <c r="E74" s="37"/>
      <c r="F74" s="37"/>
      <c r="G74" s="37"/>
      <c r="H74" s="37"/>
      <c r="I74" s="37"/>
      <c r="J74" s="37"/>
      <c r="K74" s="37"/>
      <c r="L74" s="115"/>
      <c r="S74" s="37"/>
      <c r="T74" s="37"/>
      <c r="U74" s="37"/>
      <c r="V74" s="37"/>
      <c r="W74" s="37"/>
      <c r="X74" s="37"/>
      <c r="Y74" s="37"/>
      <c r="Z74" s="37"/>
      <c r="AA74" s="37"/>
      <c r="AB74" s="37"/>
      <c r="AC74" s="37"/>
      <c r="AD74" s="37"/>
      <c r="AE74" s="37"/>
    </row>
    <row r="75" s="2" customFormat="1" ht="16.5" customHeight="1">
      <c r="A75" s="37"/>
      <c r="B75" s="38"/>
      <c r="C75" s="37"/>
      <c r="D75" s="37"/>
      <c r="E75" s="114" t="str">
        <f>E7</f>
        <v>Stavební úpravy pokojů 14 a 15 penzionu Athéna v Nové Včelnici</v>
      </c>
      <c r="F75" s="31"/>
      <c r="G75" s="31"/>
      <c r="H75" s="31"/>
      <c r="I75" s="37"/>
      <c r="J75" s="37"/>
      <c r="K75" s="37"/>
      <c r="L75" s="115"/>
      <c r="S75" s="37"/>
      <c r="T75" s="37"/>
      <c r="U75" s="37"/>
      <c r="V75" s="37"/>
      <c r="W75" s="37"/>
      <c r="X75" s="37"/>
      <c r="Y75" s="37"/>
      <c r="Z75" s="37"/>
      <c r="AA75" s="37"/>
      <c r="AB75" s="37"/>
      <c r="AC75" s="37"/>
      <c r="AD75" s="37"/>
      <c r="AE75" s="37"/>
    </row>
    <row r="76" s="2" customFormat="1" ht="12" customHeight="1">
      <c r="A76" s="37"/>
      <c r="B76" s="38"/>
      <c r="C76" s="31" t="s">
        <v>96</v>
      </c>
      <c r="D76" s="37"/>
      <c r="E76" s="37"/>
      <c r="F76" s="37"/>
      <c r="G76" s="37"/>
      <c r="H76" s="37"/>
      <c r="I76" s="37"/>
      <c r="J76" s="37"/>
      <c r="K76" s="37"/>
      <c r="L76" s="115"/>
      <c r="S76" s="37"/>
      <c r="T76" s="37"/>
      <c r="U76" s="37"/>
      <c r="V76" s="37"/>
      <c r="W76" s="37"/>
      <c r="X76" s="37"/>
      <c r="Y76" s="37"/>
      <c r="Z76" s="37"/>
      <c r="AA76" s="37"/>
      <c r="AB76" s="37"/>
      <c r="AC76" s="37"/>
      <c r="AD76" s="37"/>
      <c r="AE76" s="37"/>
    </row>
    <row r="77" s="2" customFormat="1" ht="16.5" customHeight="1">
      <c r="A77" s="37"/>
      <c r="B77" s="38"/>
      <c r="C77" s="37"/>
      <c r="D77" s="37"/>
      <c r="E77" s="61" t="str">
        <f>E9</f>
        <v>04 - zdravotní instalace</v>
      </c>
      <c r="F77" s="37"/>
      <c r="G77" s="37"/>
      <c r="H77" s="37"/>
      <c r="I77" s="37"/>
      <c r="J77" s="37"/>
      <c r="K77" s="37"/>
      <c r="L77" s="115"/>
      <c r="S77" s="37"/>
      <c r="T77" s="37"/>
      <c r="U77" s="37"/>
      <c r="V77" s="37"/>
      <c r="W77" s="37"/>
      <c r="X77" s="37"/>
      <c r="Y77" s="37"/>
      <c r="Z77" s="37"/>
      <c r="AA77" s="37"/>
      <c r="AB77" s="37"/>
      <c r="AC77" s="37"/>
      <c r="AD77" s="37"/>
      <c r="AE77" s="37"/>
    </row>
    <row r="78" s="2" customFormat="1" ht="6.96" customHeight="1">
      <c r="A78" s="37"/>
      <c r="B78" s="38"/>
      <c r="C78" s="37"/>
      <c r="D78" s="37"/>
      <c r="E78" s="37"/>
      <c r="F78" s="37"/>
      <c r="G78" s="37"/>
      <c r="H78" s="37"/>
      <c r="I78" s="37"/>
      <c r="J78" s="37"/>
      <c r="K78" s="37"/>
      <c r="L78" s="115"/>
      <c r="S78" s="37"/>
      <c r="T78" s="37"/>
      <c r="U78" s="37"/>
      <c r="V78" s="37"/>
      <c r="W78" s="37"/>
      <c r="X78" s="37"/>
      <c r="Y78" s="37"/>
      <c r="Z78" s="37"/>
      <c r="AA78" s="37"/>
      <c r="AB78" s="37"/>
      <c r="AC78" s="37"/>
      <c r="AD78" s="37"/>
      <c r="AE78" s="37"/>
    </row>
    <row r="79" s="2" customFormat="1" ht="12" customHeight="1">
      <c r="A79" s="37"/>
      <c r="B79" s="38"/>
      <c r="C79" s="31" t="s">
        <v>22</v>
      </c>
      <c r="D79" s="37"/>
      <c r="E79" s="37"/>
      <c r="F79" s="26" t="str">
        <f>F12</f>
        <v>Nová Včelnice</v>
      </c>
      <c r="G79" s="37"/>
      <c r="H79" s="37"/>
      <c r="I79" s="31" t="s">
        <v>24</v>
      </c>
      <c r="J79" s="63" t="str">
        <f>IF(J12="","",J12)</f>
        <v>4. 11. 2020</v>
      </c>
      <c r="K79" s="37"/>
      <c r="L79" s="115"/>
      <c r="S79" s="37"/>
      <c r="T79" s="37"/>
      <c r="U79" s="37"/>
      <c r="V79" s="37"/>
      <c r="W79" s="37"/>
      <c r="X79" s="37"/>
      <c r="Y79" s="37"/>
      <c r="Z79" s="37"/>
      <c r="AA79" s="37"/>
      <c r="AB79" s="37"/>
      <c r="AC79" s="37"/>
      <c r="AD79" s="37"/>
      <c r="AE79" s="37"/>
    </row>
    <row r="80" s="2" customFormat="1" ht="6.96" customHeight="1">
      <c r="A80" s="37"/>
      <c r="B80" s="38"/>
      <c r="C80" s="37"/>
      <c r="D80" s="37"/>
      <c r="E80" s="37"/>
      <c r="F80" s="37"/>
      <c r="G80" s="37"/>
      <c r="H80" s="37"/>
      <c r="I80" s="37"/>
      <c r="J80" s="37"/>
      <c r="K80" s="37"/>
      <c r="L80" s="115"/>
      <c r="S80" s="37"/>
      <c r="T80" s="37"/>
      <c r="U80" s="37"/>
      <c r="V80" s="37"/>
      <c r="W80" s="37"/>
      <c r="X80" s="37"/>
      <c r="Y80" s="37"/>
      <c r="Z80" s="37"/>
      <c r="AA80" s="37"/>
      <c r="AB80" s="37"/>
      <c r="AC80" s="37"/>
      <c r="AD80" s="37"/>
      <c r="AE80" s="37"/>
    </row>
    <row r="81" s="2" customFormat="1" ht="15.15" customHeight="1">
      <c r="A81" s="37"/>
      <c r="B81" s="38"/>
      <c r="C81" s="31" t="s">
        <v>26</v>
      </c>
      <c r="D81" s="37"/>
      <c r="E81" s="37"/>
      <c r="F81" s="26" t="str">
        <f>E15</f>
        <v>Město Nová Včelnice</v>
      </c>
      <c r="G81" s="37"/>
      <c r="H81" s="37"/>
      <c r="I81" s="31" t="s">
        <v>32</v>
      </c>
      <c r="J81" s="35" t="str">
        <f>E21</f>
        <v>Martin Cakl</v>
      </c>
      <c r="K81" s="37"/>
      <c r="L81" s="115"/>
      <c r="S81" s="37"/>
      <c r="T81" s="37"/>
      <c r="U81" s="37"/>
      <c r="V81" s="37"/>
      <c r="W81" s="37"/>
      <c r="X81" s="37"/>
      <c r="Y81" s="37"/>
      <c r="Z81" s="37"/>
      <c r="AA81" s="37"/>
      <c r="AB81" s="37"/>
      <c r="AC81" s="37"/>
      <c r="AD81" s="37"/>
      <c r="AE81" s="37"/>
    </row>
    <row r="82" s="2" customFormat="1" ht="15.15" customHeight="1">
      <c r="A82" s="37"/>
      <c r="B82" s="38"/>
      <c r="C82" s="31" t="s">
        <v>30</v>
      </c>
      <c r="D82" s="37"/>
      <c r="E82" s="37"/>
      <c r="F82" s="26" t="str">
        <f>IF(E18="","",E18)</f>
        <v>Vyplň údaj</v>
      </c>
      <c r="G82" s="37"/>
      <c r="H82" s="37"/>
      <c r="I82" s="31" t="s">
        <v>35</v>
      </c>
      <c r="J82" s="35" t="str">
        <f>E24</f>
        <v>Martin Cakl</v>
      </c>
      <c r="K82" s="37"/>
      <c r="L82" s="115"/>
      <c r="S82" s="37"/>
      <c r="T82" s="37"/>
      <c r="U82" s="37"/>
      <c r="V82" s="37"/>
      <c r="W82" s="37"/>
      <c r="X82" s="37"/>
      <c r="Y82" s="37"/>
      <c r="Z82" s="37"/>
      <c r="AA82" s="37"/>
      <c r="AB82" s="37"/>
      <c r="AC82" s="37"/>
      <c r="AD82" s="37"/>
      <c r="AE82" s="37"/>
    </row>
    <row r="83" s="2" customFormat="1" ht="10.32" customHeight="1">
      <c r="A83" s="37"/>
      <c r="B83" s="38"/>
      <c r="C83" s="37"/>
      <c r="D83" s="37"/>
      <c r="E83" s="37"/>
      <c r="F83" s="37"/>
      <c r="G83" s="37"/>
      <c r="H83" s="37"/>
      <c r="I83" s="37"/>
      <c r="J83" s="37"/>
      <c r="K83" s="37"/>
      <c r="L83" s="115"/>
      <c r="S83" s="37"/>
      <c r="T83" s="37"/>
      <c r="U83" s="37"/>
      <c r="V83" s="37"/>
      <c r="W83" s="37"/>
      <c r="X83" s="37"/>
      <c r="Y83" s="37"/>
      <c r="Z83" s="37"/>
      <c r="AA83" s="37"/>
      <c r="AB83" s="37"/>
      <c r="AC83" s="37"/>
      <c r="AD83" s="37"/>
      <c r="AE83" s="37"/>
    </row>
    <row r="84" s="11" customFormat="1" ht="29.28" customHeight="1">
      <c r="A84" s="140"/>
      <c r="B84" s="141"/>
      <c r="C84" s="142" t="s">
        <v>121</v>
      </c>
      <c r="D84" s="143" t="s">
        <v>57</v>
      </c>
      <c r="E84" s="143" t="s">
        <v>53</v>
      </c>
      <c r="F84" s="143" t="s">
        <v>54</v>
      </c>
      <c r="G84" s="143" t="s">
        <v>122</v>
      </c>
      <c r="H84" s="143" t="s">
        <v>123</v>
      </c>
      <c r="I84" s="143" t="s">
        <v>124</v>
      </c>
      <c r="J84" s="143" t="s">
        <v>100</v>
      </c>
      <c r="K84" s="144" t="s">
        <v>125</v>
      </c>
      <c r="L84" s="145"/>
      <c r="M84" s="79" t="s">
        <v>3</v>
      </c>
      <c r="N84" s="80" t="s">
        <v>42</v>
      </c>
      <c r="O84" s="80" t="s">
        <v>126</v>
      </c>
      <c r="P84" s="80" t="s">
        <v>127</v>
      </c>
      <c r="Q84" s="80" t="s">
        <v>128</v>
      </c>
      <c r="R84" s="80" t="s">
        <v>129</v>
      </c>
      <c r="S84" s="80" t="s">
        <v>130</v>
      </c>
      <c r="T84" s="81" t="s">
        <v>131</v>
      </c>
      <c r="U84" s="140"/>
      <c r="V84" s="140"/>
      <c r="W84" s="140"/>
      <c r="X84" s="140"/>
      <c r="Y84" s="140"/>
      <c r="Z84" s="140"/>
      <c r="AA84" s="140"/>
      <c r="AB84" s="140"/>
      <c r="AC84" s="140"/>
      <c r="AD84" s="140"/>
      <c r="AE84" s="140"/>
    </row>
    <row r="85" s="2" customFormat="1" ht="22.8" customHeight="1">
      <c r="A85" s="37"/>
      <c r="B85" s="38"/>
      <c r="C85" s="86" t="s">
        <v>132</v>
      </c>
      <c r="D85" s="37"/>
      <c r="E85" s="37"/>
      <c r="F85" s="37"/>
      <c r="G85" s="37"/>
      <c r="H85" s="37"/>
      <c r="I85" s="37"/>
      <c r="J85" s="146">
        <f>BK85</f>
        <v>0</v>
      </c>
      <c r="K85" s="37"/>
      <c r="L85" s="38"/>
      <c r="M85" s="82"/>
      <c r="N85" s="67"/>
      <c r="O85" s="83"/>
      <c r="P85" s="147">
        <f>P86+P148</f>
        <v>0</v>
      </c>
      <c r="Q85" s="83"/>
      <c r="R85" s="147">
        <f>R86+R148</f>
        <v>0.30425352160000008</v>
      </c>
      <c r="S85" s="83"/>
      <c r="T85" s="148">
        <f>T86+T148</f>
        <v>0.45294000000000001</v>
      </c>
      <c r="U85" s="37"/>
      <c r="V85" s="37"/>
      <c r="W85" s="37"/>
      <c r="X85" s="37"/>
      <c r="Y85" s="37"/>
      <c r="Z85" s="37"/>
      <c r="AA85" s="37"/>
      <c r="AB85" s="37"/>
      <c r="AC85" s="37"/>
      <c r="AD85" s="37"/>
      <c r="AE85" s="37"/>
      <c r="AT85" s="18" t="s">
        <v>71</v>
      </c>
      <c r="AU85" s="18" t="s">
        <v>101</v>
      </c>
      <c r="BK85" s="149">
        <f>BK86+BK148</f>
        <v>0</v>
      </c>
    </row>
    <row r="86" s="12" customFormat="1" ht="25.92" customHeight="1">
      <c r="A86" s="12"/>
      <c r="B86" s="150"/>
      <c r="C86" s="12"/>
      <c r="D86" s="151" t="s">
        <v>71</v>
      </c>
      <c r="E86" s="152" t="s">
        <v>429</v>
      </c>
      <c r="F86" s="152" t="s">
        <v>430</v>
      </c>
      <c r="G86" s="12"/>
      <c r="H86" s="12"/>
      <c r="I86" s="153"/>
      <c r="J86" s="154">
        <f>BK86</f>
        <v>0</v>
      </c>
      <c r="K86" s="12"/>
      <c r="L86" s="150"/>
      <c r="M86" s="155"/>
      <c r="N86" s="156"/>
      <c r="O86" s="156"/>
      <c r="P86" s="157">
        <f>P87+P107+P125+P143</f>
        <v>0</v>
      </c>
      <c r="Q86" s="156"/>
      <c r="R86" s="157">
        <f>R87+R107+R125+R143</f>
        <v>0.30425352160000008</v>
      </c>
      <c r="S86" s="156"/>
      <c r="T86" s="158">
        <f>T87+T107+T125+T143</f>
        <v>0.45294000000000001</v>
      </c>
      <c r="U86" s="12"/>
      <c r="V86" s="12"/>
      <c r="W86" s="12"/>
      <c r="X86" s="12"/>
      <c r="Y86" s="12"/>
      <c r="Z86" s="12"/>
      <c r="AA86" s="12"/>
      <c r="AB86" s="12"/>
      <c r="AC86" s="12"/>
      <c r="AD86" s="12"/>
      <c r="AE86" s="12"/>
      <c r="AR86" s="151" t="s">
        <v>82</v>
      </c>
      <c r="AT86" s="159" t="s">
        <v>71</v>
      </c>
      <c r="AU86" s="159" t="s">
        <v>72</v>
      </c>
      <c r="AY86" s="151" t="s">
        <v>135</v>
      </c>
      <c r="BK86" s="160">
        <f>BK87+BK107+BK125+BK143</f>
        <v>0</v>
      </c>
    </row>
    <row r="87" s="12" customFormat="1" ht="22.8" customHeight="1">
      <c r="A87" s="12"/>
      <c r="B87" s="150"/>
      <c r="C87" s="12"/>
      <c r="D87" s="151" t="s">
        <v>71</v>
      </c>
      <c r="E87" s="161" t="s">
        <v>1026</v>
      </c>
      <c r="F87" s="161" t="s">
        <v>1027</v>
      </c>
      <c r="G87" s="12"/>
      <c r="H87" s="12"/>
      <c r="I87" s="153"/>
      <c r="J87" s="162">
        <f>BK87</f>
        <v>0</v>
      </c>
      <c r="K87" s="12"/>
      <c r="L87" s="150"/>
      <c r="M87" s="155"/>
      <c r="N87" s="156"/>
      <c r="O87" s="156"/>
      <c r="P87" s="157">
        <f>SUM(P88:P106)</f>
        <v>0</v>
      </c>
      <c r="Q87" s="156"/>
      <c r="R87" s="157">
        <f>SUM(R88:R106)</f>
        <v>0.11767516</v>
      </c>
      <c r="S87" s="156"/>
      <c r="T87" s="158">
        <f>SUM(T88:T106)</f>
        <v>0.28115999999999997</v>
      </c>
      <c r="U87" s="12"/>
      <c r="V87" s="12"/>
      <c r="W87" s="12"/>
      <c r="X87" s="12"/>
      <c r="Y87" s="12"/>
      <c r="Z87" s="12"/>
      <c r="AA87" s="12"/>
      <c r="AB87" s="12"/>
      <c r="AC87" s="12"/>
      <c r="AD87" s="12"/>
      <c r="AE87" s="12"/>
      <c r="AR87" s="151" t="s">
        <v>82</v>
      </c>
      <c r="AT87" s="159" t="s">
        <v>71</v>
      </c>
      <c r="AU87" s="159" t="s">
        <v>80</v>
      </c>
      <c r="AY87" s="151" t="s">
        <v>135</v>
      </c>
      <c r="BK87" s="160">
        <f>SUM(BK88:BK106)</f>
        <v>0</v>
      </c>
    </row>
    <row r="88" s="2" customFormat="1" ht="14.4" customHeight="1">
      <c r="A88" s="37"/>
      <c r="B88" s="163"/>
      <c r="C88" s="164" t="s">
        <v>80</v>
      </c>
      <c r="D88" s="164" t="s">
        <v>138</v>
      </c>
      <c r="E88" s="165" t="s">
        <v>1028</v>
      </c>
      <c r="F88" s="166" t="s">
        <v>1029</v>
      </c>
      <c r="G88" s="167" t="s">
        <v>285</v>
      </c>
      <c r="H88" s="168">
        <v>2</v>
      </c>
      <c r="I88" s="169"/>
      <c r="J88" s="170">
        <f>ROUND(I88*H88,2)</f>
        <v>0</v>
      </c>
      <c r="K88" s="166" t="s">
        <v>1030</v>
      </c>
      <c r="L88" s="38"/>
      <c r="M88" s="171" t="s">
        <v>3</v>
      </c>
      <c r="N88" s="172" t="s">
        <v>43</v>
      </c>
      <c r="O88" s="71"/>
      <c r="P88" s="173">
        <f>O88*H88</f>
        <v>0</v>
      </c>
      <c r="Q88" s="173">
        <v>0.015023999999999999</v>
      </c>
      <c r="R88" s="173">
        <f>Q88*H88</f>
        <v>0.030047999999999998</v>
      </c>
      <c r="S88" s="173">
        <v>0</v>
      </c>
      <c r="T88" s="174">
        <f>S88*H88</f>
        <v>0</v>
      </c>
      <c r="U88" s="37"/>
      <c r="V88" s="37"/>
      <c r="W88" s="37"/>
      <c r="X88" s="37"/>
      <c r="Y88" s="37"/>
      <c r="Z88" s="37"/>
      <c r="AA88" s="37"/>
      <c r="AB88" s="37"/>
      <c r="AC88" s="37"/>
      <c r="AD88" s="37"/>
      <c r="AE88" s="37"/>
      <c r="AR88" s="175" t="s">
        <v>246</v>
      </c>
      <c r="AT88" s="175" t="s">
        <v>138</v>
      </c>
      <c r="AU88" s="175" t="s">
        <v>82</v>
      </c>
      <c r="AY88" s="18" t="s">
        <v>135</v>
      </c>
      <c r="BE88" s="176">
        <f>IF(N88="základní",J88,0)</f>
        <v>0</v>
      </c>
      <c r="BF88" s="176">
        <f>IF(N88="snížená",J88,0)</f>
        <v>0</v>
      </c>
      <c r="BG88" s="176">
        <f>IF(N88="zákl. přenesená",J88,0)</f>
        <v>0</v>
      </c>
      <c r="BH88" s="176">
        <f>IF(N88="sníž. přenesená",J88,0)</f>
        <v>0</v>
      </c>
      <c r="BI88" s="176">
        <f>IF(N88="nulová",J88,0)</f>
        <v>0</v>
      </c>
      <c r="BJ88" s="18" t="s">
        <v>80</v>
      </c>
      <c r="BK88" s="176">
        <f>ROUND(I88*H88,2)</f>
        <v>0</v>
      </c>
      <c r="BL88" s="18" t="s">
        <v>246</v>
      </c>
      <c r="BM88" s="175" t="s">
        <v>1031</v>
      </c>
    </row>
    <row r="89" s="2" customFormat="1" ht="14.4" customHeight="1">
      <c r="A89" s="37"/>
      <c r="B89" s="163"/>
      <c r="C89" s="164" t="s">
        <v>82</v>
      </c>
      <c r="D89" s="164" t="s">
        <v>138</v>
      </c>
      <c r="E89" s="165" t="s">
        <v>1032</v>
      </c>
      <c r="F89" s="166" t="s">
        <v>1033</v>
      </c>
      <c r="G89" s="167" t="s">
        <v>285</v>
      </c>
      <c r="H89" s="168">
        <v>2</v>
      </c>
      <c r="I89" s="169"/>
      <c r="J89" s="170">
        <f>ROUND(I89*H89,2)</f>
        <v>0</v>
      </c>
      <c r="K89" s="166" t="s">
        <v>1030</v>
      </c>
      <c r="L89" s="38"/>
      <c r="M89" s="171" t="s">
        <v>3</v>
      </c>
      <c r="N89" s="172" t="s">
        <v>43</v>
      </c>
      <c r="O89" s="71"/>
      <c r="P89" s="173">
        <f>O89*H89</f>
        <v>0</v>
      </c>
      <c r="Q89" s="173">
        <v>0.019019999999999999</v>
      </c>
      <c r="R89" s="173">
        <f>Q89*H89</f>
        <v>0.038039999999999997</v>
      </c>
      <c r="S89" s="173">
        <v>0</v>
      </c>
      <c r="T89" s="174">
        <f>S89*H89</f>
        <v>0</v>
      </c>
      <c r="U89" s="37"/>
      <c r="V89" s="37"/>
      <c r="W89" s="37"/>
      <c r="X89" s="37"/>
      <c r="Y89" s="37"/>
      <c r="Z89" s="37"/>
      <c r="AA89" s="37"/>
      <c r="AB89" s="37"/>
      <c r="AC89" s="37"/>
      <c r="AD89" s="37"/>
      <c r="AE89" s="37"/>
      <c r="AR89" s="175" t="s">
        <v>246</v>
      </c>
      <c r="AT89" s="175" t="s">
        <v>138</v>
      </c>
      <c r="AU89" s="175" t="s">
        <v>82</v>
      </c>
      <c r="AY89" s="18" t="s">
        <v>135</v>
      </c>
      <c r="BE89" s="176">
        <f>IF(N89="základní",J89,0)</f>
        <v>0</v>
      </c>
      <c r="BF89" s="176">
        <f>IF(N89="snížená",J89,0)</f>
        <v>0</v>
      </c>
      <c r="BG89" s="176">
        <f>IF(N89="zákl. přenesená",J89,0)</f>
        <v>0</v>
      </c>
      <c r="BH89" s="176">
        <f>IF(N89="sníž. přenesená",J89,0)</f>
        <v>0</v>
      </c>
      <c r="BI89" s="176">
        <f>IF(N89="nulová",J89,0)</f>
        <v>0</v>
      </c>
      <c r="BJ89" s="18" t="s">
        <v>80</v>
      </c>
      <c r="BK89" s="176">
        <f>ROUND(I89*H89,2)</f>
        <v>0</v>
      </c>
      <c r="BL89" s="18" t="s">
        <v>246</v>
      </c>
      <c r="BM89" s="175" t="s">
        <v>1034</v>
      </c>
    </row>
    <row r="90" s="2" customFormat="1" ht="14.4" customHeight="1">
      <c r="A90" s="37"/>
      <c r="B90" s="163"/>
      <c r="C90" s="164" t="s">
        <v>136</v>
      </c>
      <c r="D90" s="164" t="s">
        <v>138</v>
      </c>
      <c r="E90" s="165" t="s">
        <v>1035</v>
      </c>
      <c r="F90" s="166" t="s">
        <v>1036</v>
      </c>
      <c r="G90" s="167" t="s">
        <v>242</v>
      </c>
      <c r="H90" s="168">
        <v>18</v>
      </c>
      <c r="I90" s="169"/>
      <c r="J90" s="170">
        <f>ROUND(I90*H90,2)</f>
        <v>0</v>
      </c>
      <c r="K90" s="166" t="s">
        <v>1030</v>
      </c>
      <c r="L90" s="38"/>
      <c r="M90" s="171" t="s">
        <v>3</v>
      </c>
      <c r="N90" s="172" t="s">
        <v>43</v>
      </c>
      <c r="O90" s="71"/>
      <c r="P90" s="173">
        <f>O90*H90</f>
        <v>0</v>
      </c>
      <c r="Q90" s="173">
        <v>0</v>
      </c>
      <c r="R90" s="173">
        <f>Q90*H90</f>
        <v>0</v>
      </c>
      <c r="S90" s="173">
        <v>0.014919999999999999</v>
      </c>
      <c r="T90" s="174">
        <f>S90*H90</f>
        <v>0.26855999999999997</v>
      </c>
      <c r="U90" s="37"/>
      <c r="V90" s="37"/>
      <c r="W90" s="37"/>
      <c r="X90" s="37"/>
      <c r="Y90" s="37"/>
      <c r="Z90" s="37"/>
      <c r="AA90" s="37"/>
      <c r="AB90" s="37"/>
      <c r="AC90" s="37"/>
      <c r="AD90" s="37"/>
      <c r="AE90" s="37"/>
      <c r="AR90" s="175" t="s">
        <v>246</v>
      </c>
      <c r="AT90" s="175" t="s">
        <v>138</v>
      </c>
      <c r="AU90" s="175" t="s">
        <v>82</v>
      </c>
      <c r="AY90" s="18" t="s">
        <v>135</v>
      </c>
      <c r="BE90" s="176">
        <f>IF(N90="základní",J90,0)</f>
        <v>0</v>
      </c>
      <c r="BF90" s="176">
        <f>IF(N90="snížená",J90,0)</f>
        <v>0</v>
      </c>
      <c r="BG90" s="176">
        <f>IF(N90="zákl. přenesená",J90,0)</f>
        <v>0</v>
      </c>
      <c r="BH90" s="176">
        <f>IF(N90="sníž. přenesená",J90,0)</f>
        <v>0</v>
      </c>
      <c r="BI90" s="176">
        <f>IF(N90="nulová",J90,0)</f>
        <v>0</v>
      </c>
      <c r="BJ90" s="18" t="s">
        <v>80</v>
      </c>
      <c r="BK90" s="176">
        <f>ROUND(I90*H90,2)</f>
        <v>0</v>
      </c>
      <c r="BL90" s="18" t="s">
        <v>246</v>
      </c>
      <c r="BM90" s="175" t="s">
        <v>1037</v>
      </c>
    </row>
    <row r="91" s="2" customFormat="1" ht="14.4" customHeight="1">
      <c r="A91" s="37"/>
      <c r="B91" s="163"/>
      <c r="C91" s="164" t="s">
        <v>143</v>
      </c>
      <c r="D91" s="164" t="s">
        <v>138</v>
      </c>
      <c r="E91" s="165" t="s">
        <v>1038</v>
      </c>
      <c r="F91" s="166" t="s">
        <v>1039</v>
      </c>
      <c r="G91" s="167" t="s">
        <v>285</v>
      </c>
      <c r="H91" s="168">
        <v>2</v>
      </c>
      <c r="I91" s="169"/>
      <c r="J91" s="170">
        <f>ROUND(I91*H91,2)</f>
        <v>0</v>
      </c>
      <c r="K91" s="166" t="s">
        <v>1030</v>
      </c>
      <c r="L91" s="38"/>
      <c r="M91" s="171" t="s">
        <v>3</v>
      </c>
      <c r="N91" s="172" t="s">
        <v>43</v>
      </c>
      <c r="O91" s="71"/>
      <c r="P91" s="173">
        <f>O91*H91</f>
        <v>0</v>
      </c>
      <c r="Q91" s="173">
        <v>0.0020193300000000002</v>
      </c>
      <c r="R91" s="173">
        <f>Q91*H91</f>
        <v>0.0040386600000000003</v>
      </c>
      <c r="S91" s="173">
        <v>0</v>
      </c>
      <c r="T91" s="174">
        <f>S91*H91</f>
        <v>0</v>
      </c>
      <c r="U91" s="37"/>
      <c r="V91" s="37"/>
      <c r="W91" s="37"/>
      <c r="X91" s="37"/>
      <c r="Y91" s="37"/>
      <c r="Z91" s="37"/>
      <c r="AA91" s="37"/>
      <c r="AB91" s="37"/>
      <c r="AC91" s="37"/>
      <c r="AD91" s="37"/>
      <c r="AE91" s="37"/>
      <c r="AR91" s="175" t="s">
        <v>246</v>
      </c>
      <c r="AT91" s="175" t="s">
        <v>138</v>
      </c>
      <c r="AU91" s="175" t="s">
        <v>82</v>
      </c>
      <c r="AY91" s="18" t="s">
        <v>135</v>
      </c>
      <c r="BE91" s="176">
        <f>IF(N91="základní",J91,0)</f>
        <v>0</v>
      </c>
      <c r="BF91" s="176">
        <f>IF(N91="snížená",J91,0)</f>
        <v>0</v>
      </c>
      <c r="BG91" s="176">
        <f>IF(N91="zákl. přenesená",J91,0)</f>
        <v>0</v>
      </c>
      <c r="BH91" s="176">
        <f>IF(N91="sníž. přenesená",J91,0)</f>
        <v>0</v>
      </c>
      <c r="BI91" s="176">
        <f>IF(N91="nulová",J91,0)</f>
        <v>0</v>
      </c>
      <c r="BJ91" s="18" t="s">
        <v>80</v>
      </c>
      <c r="BK91" s="176">
        <f>ROUND(I91*H91,2)</f>
        <v>0</v>
      </c>
      <c r="BL91" s="18" t="s">
        <v>246</v>
      </c>
      <c r="BM91" s="175" t="s">
        <v>1040</v>
      </c>
    </row>
    <row r="92" s="2" customFormat="1" ht="14.4" customHeight="1">
      <c r="A92" s="37"/>
      <c r="B92" s="163"/>
      <c r="C92" s="164" t="s">
        <v>179</v>
      </c>
      <c r="D92" s="164" t="s">
        <v>138</v>
      </c>
      <c r="E92" s="165" t="s">
        <v>1041</v>
      </c>
      <c r="F92" s="166" t="s">
        <v>1042</v>
      </c>
      <c r="G92" s="167" t="s">
        <v>285</v>
      </c>
      <c r="H92" s="168">
        <v>2</v>
      </c>
      <c r="I92" s="169"/>
      <c r="J92" s="170">
        <f>ROUND(I92*H92,2)</f>
        <v>0</v>
      </c>
      <c r="K92" s="166" t="s">
        <v>1030</v>
      </c>
      <c r="L92" s="38"/>
      <c r="M92" s="171" t="s">
        <v>3</v>
      </c>
      <c r="N92" s="172" t="s">
        <v>43</v>
      </c>
      <c r="O92" s="71"/>
      <c r="P92" s="173">
        <f>O92*H92</f>
        <v>0</v>
      </c>
      <c r="Q92" s="173">
        <v>0</v>
      </c>
      <c r="R92" s="173">
        <f>Q92*H92</f>
        <v>0</v>
      </c>
      <c r="S92" s="173">
        <v>0</v>
      </c>
      <c r="T92" s="174">
        <f>S92*H92</f>
        <v>0</v>
      </c>
      <c r="U92" s="37"/>
      <c r="V92" s="37"/>
      <c r="W92" s="37"/>
      <c r="X92" s="37"/>
      <c r="Y92" s="37"/>
      <c r="Z92" s="37"/>
      <c r="AA92" s="37"/>
      <c r="AB92" s="37"/>
      <c r="AC92" s="37"/>
      <c r="AD92" s="37"/>
      <c r="AE92" s="37"/>
      <c r="AR92" s="175" t="s">
        <v>246</v>
      </c>
      <c r="AT92" s="175" t="s">
        <v>138</v>
      </c>
      <c r="AU92" s="175" t="s">
        <v>82</v>
      </c>
      <c r="AY92" s="18" t="s">
        <v>135</v>
      </c>
      <c r="BE92" s="176">
        <f>IF(N92="základní",J92,0)</f>
        <v>0</v>
      </c>
      <c r="BF92" s="176">
        <f>IF(N92="snížená",J92,0)</f>
        <v>0</v>
      </c>
      <c r="BG92" s="176">
        <f>IF(N92="zákl. přenesená",J92,0)</f>
        <v>0</v>
      </c>
      <c r="BH92" s="176">
        <f>IF(N92="sníž. přenesená",J92,0)</f>
        <v>0</v>
      </c>
      <c r="BI92" s="176">
        <f>IF(N92="nulová",J92,0)</f>
        <v>0</v>
      </c>
      <c r="BJ92" s="18" t="s">
        <v>80</v>
      </c>
      <c r="BK92" s="176">
        <f>ROUND(I92*H92,2)</f>
        <v>0</v>
      </c>
      <c r="BL92" s="18" t="s">
        <v>246</v>
      </c>
      <c r="BM92" s="175" t="s">
        <v>1043</v>
      </c>
    </row>
    <row r="93" s="2" customFormat="1" ht="14.4" customHeight="1">
      <c r="A93" s="37"/>
      <c r="B93" s="163"/>
      <c r="C93" s="164" t="s">
        <v>155</v>
      </c>
      <c r="D93" s="164" t="s">
        <v>138</v>
      </c>
      <c r="E93" s="165" t="s">
        <v>1044</v>
      </c>
      <c r="F93" s="166" t="s">
        <v>1045</v>
      </c>
      <c r="G93" s="167" t="s">
        <v>242</v>
      </c>
      <c r="H93" s="168">
        <v>6</v>
      </c>
      <c r="I93" s="169"/>
      <c r="J93" s="170">
        <f>ROUND(I93*H93,2)</f>
        <v>0</v>
      </c>
      <c r="K93" s="166" t="s">
        <v>1030</v>
      </c>
      <c r="L93" s="38"/>
      <c r="M93" s="171" t="s">
        <v>3</v>
      </c>
      <c r="N93" s="172" t="s">
        <v>43</v>
      </c>
      <c r="O93" s="71"/>
      <c r="P93" s="173">
        <f>O93*H93</f>
        <v>0</v>
      </c>
      <c r="Q93" s="173">
        <v>0</v>
      </c>
      <c r="R93" s="173">
        <f>Q93*H93</f>
        <v>0</v>
      </c>
      <c r="S93" s="173">
        <v>0.0020999999999999999</v>
      </c>
      <c r="T93" s="174">
        <f>S93*H93</f>
        <v>0.0126</v>
      </c>
      <c r="U93" s="37"/>
      <c r="V93" s="37"/>
      <c r="W93" s="37"/>
      <c r="X93" s="37"/>
      <c r="Y93" s="37"/>
      <c r="Z93" s="37"/>
      <c r="AA93" s="37"/>
      <c r="AB93" s="37"/>
      <c r="AC93" s="37"/>
      <c r="AD93" s="37"/>
      <c r="AE93" s="37"/>
      <c r="AR93" s="175" t="s">
        <v>246</v>
      </c>
      <c r="AT93" s="175" t="s">
        <v>138</v>
      </c>
      <c r="AU93" s="175" t="s">
        <v>82</v>
      </c>
      <c r="AY93" s="18" t="s">
        <v>135</v>
      </c>
      <c r="BE93" s="176">
        <f>IF(N93="základní",J93,0)</f>
        <v>0</v>
      </c>
      <c r="BF93" s="176">
        <f>IF(N93="snížená",J93,0)</f>
        <v>0</v>
      </c>
      <c r="BG93" s="176">
        <f>IF(N93="zákl. přenesená",J93,0)</f>
        <v>0</v>
      </c>
      <c r="BH93" s="176">
        <f>IF(N93="sníž. přenesená",J93,0)</f>
        <v>0</v>
      </c>
      <c r="BI93" s="176">
        <f>IF(N93="nulová",J93,0)</f>
        <v>0</v>
      </c>
      <c r="BJ93" s="18" t="s">
        <v>80</v>
      </c>
      <c r="BK93" s="176">
        <f>ROUND(I93*H93,2)</f>
        <v>0</v>
      </c>
      <c r="BL93" s="18" t="s">
        <v>246</v>
      </c>
      <c r="BM93" s="175" t="s">
        <v>1046</v>
      </c>
    </row>
    <row r="94" s="2" customFormat="1" ht="14.4" customHeight="1">
      <c r="A94" s="37"/>
      <c r="B94" s="163"/>
      <c r="C94" s="164" t="s">
        <v>192</v>
      </c>
      <c r="D94" s="164" t="s">
        <v>138</v>
      </c>
      <c r="E94" s="165" t="s">
        <v>1047</v>
      </c>
      <c r="F94" s="166" t="s">
        <v>1048</v>
      </c>
      <c r="G94" s="167" t="s">
        <v>242</v>
      </c>
      <c r="H94" s="168">
        <v>2</v>
      </c>
      <c r="I94" s="169"/>
      <c r="J94" s="170">
        <f>ROUND(I94*H94,2)</f>
        <v>0</v>
      </c>
      <c r="K94" s="166" t="s">
        <v>1030</v>
      </c>
      <c r="L94" s="38"/>
      <c r="M94" s="171" t="s">
        <v>3</v>
      </c>
      <c r="N94" s="172" t="s">
        <v>43</v>
      </c>
      <c r="O94" s="71"/>
      <c r="P94" s="173">
        <f>O94*H94</f>
        <v>0</v>
      </c>
      <c r="Q94" s="173">
        <v>0.00125735</v>
      </c>
      <c r="R94" s="173">
        <f>Q94*H94</f>
        <v>0.0025146999999999999</v>
      </c>
      <c r="S94" s="173">
        <v>0</v>
      </c>
      <c r="T94" s="174">
        <f>S94*H94</f>
        <v>0</v>
      </c>
      <c r="U94" s="37"/>
      <c r="V94" s="37"/>
      <c r="W94" s="37"/>
      <c r="X94" s="37"/>
      <c r="Y94" s="37"/>
      <c r="Z94" s="37"/>
      <c r="AA94" s="37"/>
      <c r="AB94" s="37"/>
      <c r="AC94" s="37"/>
      <c r="AD94" s="37"/>
      <c r="AE94" s="37"/>
      <c r="AR94" s="175" t="s">
        <v>246</v>
      </c>
      <c r="AT94" s="175" t="s">
        <v>138</v>
      </c>
      <c r="AU94" s="175" t="s">
        <v>82</v>
      </c>
      <c r="AY94" s="18" t="s">
        <v>135</v>
      </c>
      <c r="BE94" s="176">
        <f>IF(N94="základní",J94,0)</f>
        <v>0</v>
      </c>
      <c r="BF94" s="176">
        <f>IF(N94="snížená",J94,0)</f>
        <v>0</v>
      </c>
      <c r="BG94" s="176">
        <f>IF(N94="zákl. přenesená",J94,0)</f>
        <v>0</v>
      </c>
      <c r="BH94" s="176">
        <f>IF(N94="sníž. přenesená",J94,0)</f>
        <v>0</v>
      </c>
      <c r="BI94" s="176">
        <f>IF(N94="nulová",J94,0)</f>
        <v>0</v>
      </c>
      <c r="BJ94" s="18" t="s">
        <v>80</v>
      </c>
      <c r="BK94" s="176">
        <f>ROUND(I94*H94,2)</f>
        <v>0</v>
      </c>
      <c r="BL94" s="18" t="s">
        <v>246</v>
      </c>
      <c r="BM94" s="175" t="s">
        <v>1049</v>
      </c>
    </row>
    <row r="95" s="2" customFormat="1" ht="14.4" customHeight="1">
      <c r="A95" s="37"/>
      <c r="B95" s="163"/>
      <c r="C95" s="164" t="s">
        <v>200</v>
      </c>
      <c r="D95" s="164" t="s">
        <v>138</v>
      </c>
      <c r="E95" s="165" t="s">
        <v>1050</v>
      </c>
      <c r="F95" s="166" t="s">
        <v>1051</v>
      </c>
      <c r="G95" s="167" t="s">
        <v>242</v>
      </c>
      <c r="H95" s="168">
        <v>4</v>
      </c>
      <c r="I95" s="169"/>
      <c r="J95" s="170">
        <f>ROUND(I95*H95,2)</f>
        <v>0</v>
      </c>
      <c r="K95" s="166" t="s">
        <v>1030</v>
      </c>
      <c r="L95" s="38"/>
      <c r="M95" s="171" t="s">
        <v>3</v>
      </c>
      <c r="N95" s="172" t="s">
        <v>43</v>
      </c>
      <c r="O95" s="71"/>
      <c r="P95" s="173">
        <f>O95*H95</f>
        <v>0</v>
      </c>
      <c r="Q95" s="173">
        <v>0.0017478000000000001</v>
      </c>
      <c r="R95" s="173">
        <f>Q95*H95</f>
        <v>0.0069912000000000004</v>
      </c>
      <c r="S95" s="173">
        <v>0</v>
      </c>
      <c r="T95" s="174">
        <f>S95*H95</f>
        <v>0</v>
      </c>
      <c r="U95" s="37"/>
      <c r="V95" s="37"/>
      <c r="W95" s="37"/>
      <c r="X95" s="37"/>
      <c r="Y95" s="37"/>
      <c r="Z95" s="37"/>
      <c r="AA95" s="37"/>
      <c r="AB95" s="37"/>
      <c r="AC95" s="37"/>
      <c r="AD95" s="37"/>
      <c r="AE95" s="37"/>
      <c r="AR95" s="175" t="s">
        <v>246</v>
      </c>
      <c r="AT95" s="175" t="s">
        <v>138</v>
      </c>
      <c r="AU95" s="175" t="s">
        <v>82</v>
      </c>
      <c r="AY95" s="18" t="s">
        <v>135</v>
      </c>
      <c r="BE95" s="176">
        <f>IF(N95="základní",J95,0)</f>
        <v>0</v>
      </c>
      <c r="BF95" s="176">
        <f>IF(N95="snížená",J95,0)</f>
        <v>0</v>
      </c>
      <c r="BG95" s="176">
        <f>IF(N95="zákl. přenesená",J95,0)</f>
        <v>0</v>
      </c>
      <c r="BH95" s="176">
        <f>IF(N95="sníž. přenesená",J95,0)</f>
        <v>0</v>
      </c>
      <c r="BI95" s="176">
        <f>IF(N95="nulová",J95,0)</f>
        <v>0</v>
      </c>
      <c r="BJ95" s="18" t="s">
        <v>80</v>
      </c>
      <c r="BK95" s="176">
        <f>ROUND(I95*H95,2)</f>
        <v>0</v>
      </c>
      <c r="BL95" s="18" t="s">
        <v>246</v>
      </c>
      <c r="BM95" s="175" t="s">
        <v>1052</v>
      </c>
    </row>
    <row r="96" s="2" customFormat="1" ht="14.4" customHeight="1">
      <c r="A96" s="37"/>
      <c r="B96" s="163"/>
      <c r="C96" s="164" t="s">
        <v>205</v>
      </c>
      <c r="D96" s="164" t="s">
        <v>138</v>
      </c>
      <c r="E96" s="165" t="s">
        <v>1053</v>
      </c>
      <c r="F96" s="166" t="s">
        <v>1054</v>
      </c>
      <c r="G96" s="167" t="s">
        <v>242</v>
      </c>
      <c r="H96" s="168">
        <v>16</v>
      </c>
      <c r="I96" s="169"/>
      <c r="J96" s="170">
        <f>ROUND(I96*H96,2)</f>
        <v>0</v>
      </c>
      <c r="K96" s="166" t="s">
        <v>1030</v>
      </c>
      <c r="L96" s="38"/>
      <c r="M96" s="171" t="s">
        <v>3</v>
      </c>
      <c r="N96" s="172" t="s">
        <v>43</v>
      </c>
      <c r="O96" s="71"/>
      <c r="P96" s="173">
        <f>O96*H96</f>
        <v>0</v>
      </c>
      <c r="Q96" s="173">
        <v>0.0012055</v>
      </c>
      <c r="R96" s="173">
        <f>Q96*H96</f>
        <v>0.019288</v>
      </c>
      <c r="S96" s="173">
        <v>0</v>
      </c>
      <c r="T96" s="174">
        <f>S96*H96</f>
        <v>0</v>
      </c>
      <c r="U96" s="37"/>
      <c r="V96" s="37"/>
      <c r="W96" s="37"/>
      <c r="X96" s="37"/>
      <c r="Y96" s="37"/>
      <c r="Z96" s="37"/>
      <c r="AA96" s="37"/>
      <c r="AB96" s="37"/>
      <c r="AC96" s="37"/>
      <c r="AD96" s="37"/>
      <c r="AE96" s="37"/>
      <c r="AR96" s="175" t="s">
        <v>246</v>
      </c>
      <c r="AT96" s="175" t="s">
        <v>138</v>
      </c>
      <c r="AU96" s="175" t="s">
        <v>82</v>
      </c>
      <c r="AY96" s="18" t="s">
        <v>135</v>
      </c>
      <c r="BE96" s="176">
        <f>IF(N96="základní",J96,0)</f>
        <v>0</v>
      </c>
      <c r="BF96" s="176">
        <f>IF(N96="snížená",J96,0)</f>
        <v>0</v>
      </c>
      <c r="BG96" s="176">
        <f>IF(N96="zákl. přenesená",J96,0)</f>
        <v>0</v>
      </c>
      <c r="BH96" s="176">
        <f>IF(N96="sníž. přenesená",J96,0)</f>
        <v>0</v>
      </c>
      <c r="BI96" s="176">
        <f>IF(N96="nulová",J96,0)</f>
        <v>0</v>
      </c>
      <c r="BJ96" s="18" t="s">
        <v>80</v>
      </c>
      <c r="BK96" s="176">
        <f>ROUND(I96*H96,2)</f>
        <v>0</v>
      </c>
      <c r="BL96" s="18" t="s">
        <v>246</v>
      </c>
      <c r="BM96" s="175" t="s">
        <v>1055</v>
      </c>
    </row>
    <row r="97" s="2" customFormat="1" ht="14.4" customHeight="1">
      <c r="A97" s="37"/>
      <c r="B97" s="163"/>
      <c r="C97" s="164" t="s">
        <v>212</v>
      </c>
      <c r="D97" s="164" t="s">
        <v>138</v>
      </c>
      <c r="E97" s="165" t="s">
        <v>1056</v>
      </c>
      <c r="F97" s="166" t="s">
        <v>1057</v>
      </c>
      <c r="G97" s="167" t="s">
        <v>242</v>
      </c>
      <c r="H97" s="168">
        <v>8</v>
      </c>
      <c r="I97" s="169"/>
      <c r="J97" s="170">
        <f>ROUND(I97*H97,2)</f>
        <v>0</v>
      </c>
      <c r="K97" s="166" t="s">
        <v>1030</v>
      </c>
      <c r="L97" s="38"/>
      <c r="M97" s="171" t="s">
        <v>3</v>
      </c>
      <c r="N97" s="172" t="s">
        <v>43</v>
      </c>
      <c r="O97" s="71"/>
      <c r="P97" s="173">
        <f>O97*H97</f>
        <v>0</v>
      </c>
      <c r="Q97" s="173">
        <v>0.00035399999999999999</v>
      </c>
      <c r="R97" s="173">
        <f>Q97*H97</f>
        <v>0.0028319999999999999</v>
      </c>
      <c r="S97" s="173">
        <v>0</v>
      </c>
      <c r="T97" s="174">
        <f>S97*H97</f>
        <v>0</v>
      </c>
      <c r="U97" s="37"/>
      <c r="V97" s="37"/>
      <c r="W97" s="37"/>
      <c r="X97" s="37"/>
      <c r="Y97" s="37"/>
      <c r="Z97" s="37"/>
      <c r="AA97" s="37"/>
      <c r="AB97" s="37"/>
      <c r="AC97" s="37"/>
      <c r="AD97" s="37"/>
      <c r="AE97" s="37"/>
      <c r="AR97" s="175" t="s">
        <v>246</v>
      </c>
      <c r="AT97" s="175" t="s">
        <v>138</v>
      </c>
      <c r="AU97" s="175" t="s">
        <v>82</v>
      </c>
      <c r="AY97" s="18" t="s">
        <v>135</v>
      </c>
      <c r="BE97" s="176">
        <f>IF(N97="základní",J97,0)</f>
        <v>0</v>
      </c>
      <c r="BF97" s="176">
        <f>IF(N97="snížená",J97,0)</f>
        <v>0</v>
      </c>
      <c r="BG97" s="176">
        <f>IF(N97="zákl. přenesená",J97,0)</f>
        <v>0</v>
      </c>
      <c r="BH97" s="176">
        <f>IF(N97="sníž. přenesená",J97,0)</f>
        <v>0</v>
      </c>
      <c r="BI97" s="176">
        <f>IF(N97="nulová",J97,0)</f>
        <v>0</v>
      </c>
      <c r="BJ97" s="18" t="s">
        <v>80</v>
      </c>
      <c r="BK97" s="176">
        <f>ROUND(I97*H97,2)</f>
        <v>0</v>
      </c>
      <c r="BL97" s="18" t="s">
        <v>246</v>
      </c>
      <c r="BM97" s="175" t="s">
        <v>1058</v>
      </c>
    </row>
    <row r="98" s="2" customFormat="1" ht="14.4" customHeight="1">
      <c r="A98" s="37"/>
      <c r="B98" s="163"/>
      <c r="C98" s="164" t="s">
        <v>219</v>
      </c>
      <c r="D98" s="164" t="s">
        <v>138</v>
      </c>
      <c r="E98" s="165" t="s">
        <v>1059</v>
      </c>
      <c r="F98" s="166" t="s">
        <v>1060</v>
      </c>
      <c r="G98" s="167" t="s">
        <v>242</v>
      </c>
      <c r="H98" s="168">
        <v>2</v>
      </c>
      <c r="I98" s="169"/>
      <c r="J98" s="170">
        <f>ROUND(I98*H98,2)</f>
        <v>0</v>
      </c>
      <c r="K98" s="166" t="s">
        <v>1030</v>
      </c>
      <c r="L98" s="38"/>
      <c r="M98" s="171" t="s">
        <v>3</v>
      </c>
      <c r="N98" s="172" t="s">
        <v>43</v>
      </c>
      <c r="O98" s="71"/>
      <c r="P98" s="173">
        <f>O98*H98</f>
        <v>0</v>
      </c>
      <c r="Q98" s="173">
        <v>0.0011398000000000001</v>
      </c>
      <c r="R98" s="173">
        <f>Q98*H98</f>
        <v>0.0022796000000000001</v>
      </c>
      <c r="S98" s="173">
        <v>0</v>
      </c>
      <c r="T98" s="174">
        <f>S98*H98</f>
        <v>0</v>
      </c>
      <c r="U98" s="37"/>
      <c r="V98" s="37"/>
      <c r="W98" s="37"/>
      <c r="X98" s="37"/>
      <c r="Y98" s="37"/>
      <c r="Z98" s="37"/>
      <c r="AA98" s="37"/>
      <c r="AB98" s="37"/>
      <c r="AC98" s="37"/>
      <c r="AD98" s="37"/>
      <c r="AE98" s="37"/>
      <c r="AR98" s="175" t="s">
        <v>246</v>
      </c>
      <c r="AT98" s="175" t="s">
        <v>138</v>
      </c>
      <c r="AU98" s="175" t="s">
        <v>82</v>
      </c>
      <c r="AY98" s="18" t="s">
        <v>135</v>
      </c>
      <c r="BE98" s="176">
        <f>IF(N98="základní",J98,0)</f>
        <v>0</v>
      </c>
      <c r="BF98" s="176">
        <f>IF(N98="snížená",J98,0)</f>
        <v>0</v>
      </c>
      <c r="BG98" s="176">
        <f>IF(N98="zákl. přenesená",J98,0)</f>
        <v>0</v>
      </c>
      <c r="BH98" s="176">
        <f>IF(N98="sníž. přenesená",J98,0)</f>
        <v>0</v>
      </c>
      <c r="BI98" s="176">
        <f>IF(N98="nulová",J98,0)</f>
        <v>0</v>
      </c>
      <c r="BJ98" s="18" t="s">
        <v>80</v>
      </c>
      <c r="BK98" s="176">
        <f>ROUND(I98*H98,2)</f>
        <v>0</v>
      </c>
      <c r="BL98" s="18" t="s">
        <v>246</v>
      </c>
      <c r="BM98" s="175" t="s">
        <v>1061</v>
      </c>
    </row>
    <row r="99" s="2" customFormat="1" ht="14.4" customHeight="1">
      <c r="A99" s="37"/>
      <c r="B99" s="163"/>
      <c r="C99" s="164" t="s">
        <v>224</v>
      </c>
      <c r="D99" s="164" t="s">
        <v>138</v>
      </c>
      <c r="E99" s="165" t="s">
        <v>1062</v>
      </c>
      <c r="F99" s="166" t="s">
        <v>1063</v>
      </c>
      <c r="G99" s="167" t="s">
        <v>285</v>
      </c>
      <c r="H99" s="168">
        <v>4</v>
      </c>
      <c r="I99" s="169"/>
      <c r="J99" s="170">
        <f>ROUND(I99*H99,2)</f>
        <v>0</v>
      </c>
      <c r="K99" s="166" t="s">
        <v>1030</v>
      </c>
      <c r="L99" s="38"/>
      <c r="M99" s="171" t="s">
        <v>3</v>
      </c>
      <c r="N99" s="172" t="s">
        <v>43</v>
      </c>
      <c r="O99" s="71"/>
      <c r="P99" s="173">
        <f>O99*H99</f>
        <v>0</v>
      </c>
      <c r="Q99" s="173">
        <v>0</v>
      </c>
      <c r="R99" s="173">
        <f>Q99*H99</f>
        <v>0</v>
      </c>
      <c r="S99" s="173">
        <v>0</v>
      </c>
      <c r="T99" s="174">
        <f>S99*H99</f>
        <v>0</v>
      </c>
      <c r="U99" s="37"/>
      <c r="V99" s="37"/>
      <c r="W99" s="37"/>
      <c r="X99" s="37"/>
      <c r="Y99" s="37"/>
      <c r="Z99" s="37"/>
      <c r="AA99" s="37"/>
      <c r="AB99" s="37"/>
      <c r="AC99" s="37"/>
      <c r="AD99" s="37"/>
      <c r="AE99" s="37"/>
      <c r="AR99" s="175" t="s">
        <v>246</v>
      </c>
      <c r="AT99" s="175" t="s">
        <v>138</v>
      </c>
      <c r="AU99" s="175" t="s">
        <v>82</v>
      </c>
      <c r="AY99" s="18" t="s">
        <v>135</v>
      </c>
      <c r="BE99" s="176">
        <f>IF(N99="základní",J99,0)</f>
        <v>0</v>
      </c>
      <c r="BF99" s="176">
        <f>IF(N99="snížená",J99,0)</f>
        <v>0</v>
      </c>
      <c r="BG99" s="176">
        <f>IF(N99="zákl. přenesená",J99,0)</f>
        <v>0</v>
      </c>
      <c r="BH99" s="176">
        <f>IF(N99="sníž. přenesená",J99,0)</f>
        <v>0</v>
      </c>
      <c r="BI99" s="176">
        <f>IF(N99="nulová",J99,0)</f>
        <v>0</v>
      </c>
      <c r="BJ99" s="18" t="s">
        <v>80</v>
      </c>
      <c r="BK99" s="176">
        <f>ROUND(I99*H99,2)</f>
        <v>0</v>
      </c>
      <c r="BL99" s="18" t="s">
        <v>246</v>
      </c>
      <c r="BM99" s="175" t="s">
        <v>1064</v>
      </c>
    </row>
    <row r="100" s="2" customFormat="1" ht="14.4" customHeight="1">
      <c r="A100" s="37"/>
      <c r="B100" s="163"/>
      <c r="C100" s="164" t="s">
        <v>228</v>
      </c>
      <c r="D100" s="164" t="s">
        <v>138</v>
      </c>
      <c r="E100" s="165" t="s">
        <v>1065</v>
      </c>
      <c r="F100" s="166" t="s">
        <v>1066</v>
      </c>
      <c r="G100" s="167" t="s">
        <v>285</v>
      </c>
      <c r="H100" s="168">
        <v>2</v>
      </c>
      <c r="I100" s="169"/>
      <c r="J100" s="170">
        <f>ROUND(I100*H100,2)</f>
        <v>0</v>
      </c>
      <c r="K100" s="166" t="s">
        <v>1030</v>
      </c>
      <c r="L100" s="38"/>
      <c r="M100" s="171" t="s">
        <v>3</v>
      </c>
      <c r="N100" s="172" t="s">
        <v>43</v>
      </c>
      <c r="O100" s="71"/>
      <c r="P100" s="173">
        <f>O100*H100</f>
        <v>0</v>
      </c>
      <c r="Q100" s="173">
        <v>0</v>
      </c>
      <c r="R100" s="173">
        <f>Q100*H100</f>
        <v>0</v>
      </c>
      <c r="S100" s="173">
        <v>0</v>
      </c>
      <c r="T100" s="174">
        <f>S100*H100</f>
        <v>0</v>
      </c>
      <c r="U100" s="37"/>
      <c r="V100" s="37"/>
      <c r="W100" s="37"/>
      <c r="X100" s="37"/>
      <c r="Y100" s="37"/>
      <c r="Z100" s="37"/>
      <c r="AA100" s="37"/>
      <c r="AB100" s="37"/>
      <c r="AC100" s="37"/>
      <c r="AD100" s="37"/>
      <c r="AE100" s="37"/>
      <c r="AR100" s="175" t="s">
        <v>246</v>
      </c>
      <c r="AT100" s="175" t="s">
        <v>138</v>
      </c>
      <c r="AU100" s="175" t="s">
        <v>82</v>
      </c>
      <c r="AY100" s="18" t="s">
        <v>135</v>
      </c>
      <c r="BE100" s="176">
        <f>IF(N100="základní",J100,0)</f>
        <v>0</v>
      </c>
      <c r="BF100" s="176">
        <f>IF(N100="snížená",J100,0)</f>
        <v>0</v>
      </c>
      <c r="BG100" s="176">
        <f>IF(N100="zákl. přenesená",J100,0)</f>
        <v>0</v>
      </c>
      <c r="BH100" s="176">
        <f>IF(N100="sníž. přenesená",J100,0)</f>
        <v>0</v>
      </c>
      <c r="BI100" s="176">
        <f>IF(N100="nulová",J100,0)</f>
        <v>0</v>
      </c>
      <c r="BJ100" s="18" t="s">
        <v>80</v>
      </c>
      <c r="BK100" s="176">
        <f>ROUND(I100*H100,2)</f>
        <v>0</v>
      </c>
      <c r="BL100" s="18" t="s">
        <v>246</v>
      </c>
      <c r="BM100" s="175" t="s">
        <v>1067</v>
      </c>
    </row>
    <row r="101" s="2" customFormat="1" ht="14.4" customHeight="1">
      <c r="A101" s="37"/>
      <c r="B101" s="163"/>
      <c r="C101" s="164" t="s">
        <v>234</v>
      </c>
      <c r="D101" s="164" t="s">
        <v>138</v>
      </c>
      <c r="E101" s="165" t="s">
        <v>1068</v>
      </c>
      <c r="F101" s="166" t="s">
        <v>1069</v>
      </c>
      <c r="G101" s="167" t="s">
        <v>285</v>
      </c>
      <c r="H101" s="168">
        <v>2</v>
      </c>
      <c r="I101" s="169"/>
      <c r="J101" s="170">
        <f>ROUND(I101*H101,2)</f>
        <v>0</v>
      </c>
      <c r="K101" s="166" t="s">
        <v>1030</v>
      </c>
      <c r="L101" s="38"/>
      <c r="M101" s="171" t="s">
        <v>3</v>
      </c>
      <c r="N101" s="172" t="s">
        <v>43</v>
      </c>
      <c r="O101" s="71"/>
      <c r="P101" s="173">
        <f>O101*H101</f>
        <v>0</v>
      </c>
      <c r="Q101" s="173">
        <v>0</v>
      </c>
      <c r="R101" s="173">
        <f>Q101*H101</f>
        <v>0</v>
      </c>
      <c r="S101" s="173">
        <v>0</v>
      </c>
      <c r="T101" s="174">
        <f>S101*H101</f>
        <v>0</v>
      </c>
      <c r="U101" s="37"/>
      <c r="V101" s="37"/>
      <c r="W101" s="37"/>
      <c r="X101" s="37"/>
      <c r="Y101" s="37"/>
      <c r="Z101" s="37"/>
      <c r="AA101" s="37"/>
      <c r="AB101" s="37"/>
      <c r="AC101" s="37"/>
      <c r="AD101" s="37"/>
      <c r="AE101" s="37"/>
      <c r="AR101" s="175" t="s">
        <v>246</v>
      </c>
      <c r="AT101" s="175" t="s">
        <v>138</v>
      </c>
      <c r="AU101" s="175" t="s">
        <v>82</v>
      </c>
      <c r="AY101" s="18" t="s">
        <v>135</v>
      </c>
      <c r="BE101" s="176">
        <f>IF(N101="základní",J101,0)</f>
        <v>0</v>
      </c>
      <c r="BF101" s="176">
        <f>IF(N101="snížená",J101,0)</f>
        <v>0</v>
      </c>
      <c r="BG101" s="176">
        <f>IF(N101="zákl. přenesená",J101,0)</f>
        <v>0</v>
      </c>
      <c r="BH101" s="176">
        <f>IF(N101="sníž. přenesená",J101,0)</f>
        <v>0</v>
      </c>
      <c r="BI101" s="176">
        <f>IF(N101="nulová",J101,0)</f>
        <v>0</v>
      </c>
      <c r="BJ101" s="18" t="s">
        <v>80</v>
      </c>
      <c r="BK101" s="176">
        <f>ROUND(I101*H101,2)</f>
        <v>0</v>
      </c>
      <c r="BL101" s="18" t="s">
        <v>246</v>
      </c>
      <c r="BM101" s="175" t="s">
        <v>1070</v>
      </c>
    </row>
    <row r="102" s="2" customFormat="1" ht="24.15" customHeight="1">
      <c r="A102" s="37"/>
      <c r="B102" s="163"/>
      <c r="C102" s="164" t="s">
        <v>9</v>
      </c>
      <c r="D102" s="164" t="s">
        <v>138</v>
      </c>
      <c r="E102" s="165" t="s">
        <v>1071</v>
      </c>
      <c r="F102" s="166" t="s">
        <v>1072</v>
      </c>
      <c r="G102" s="167" t="s">
        <v>285</v>
      </c>
      <c r="H102" s="168">
        <v>2</v>
      </c>
      <c r="I102" s="169"/>
      <c r="J102" s="170">
        <f>ROUND(I102*H102,2)</f>
        <v>0</v>
      </c>
      <c r="K102" s="166" t="s">
        <v>1030</v>
      </c>
      <c r="L102" s="38"/>
      <c r="M102" s="171" t="s">
        <v>3</v>
      </c>
      <c r="N102" s="172" t="s">
        <v>43</v>
      </c>
      <c r="O102" s="71"/>
      <c r="P102" s="173">
        <f>O102*H102</f>
        <v>0</v>
      </c>
      <c r="Q102" s="173">
        <v>0.0058215000000000003</v>
      </c>
      <c r="R102" s="173">
        <f>Q102*H102</f>
        <v>0.011643000000000001</v>
      </c>
      <c r="S102" s="173">
        <v>0</v>
      </c>
      <c r="T102" s="174">
        <f>S102*H102</f>
        <v>0</v>
      </c>
      <c r="U102" s="37"/>
      <c r="V102" s="37"/>
      <c r="W102" s="37"/>
      <c r="X102" s="37"/>
      <c r="Y102" s="37"/>
      <c r="Z102" s="37"/>
      <c r="AA102" s="37"/>
      <c r="AB102" s="37"/>
      <c r="AC102" s="37"/>
      <c r="AD102" s="37"/>
      <c r="AE102" s="37"/>
      <c r="AR102" s="175" t="s">
        <v>246</v>
      </c>
      <c r="AT102" s="175" t="s">
        <v>138</v>
      </c>
      <c r="AU102" s="175" t="s">
        <v>82</v>
      </c>
      <c r="AY102" s="18" t="s">
        <v>135</v>
      </c>
      <c r="BE102" s="176">
        <f>IF(N102="základní",J102,0)</f>
        <v>0</v>
      </c>
      <c r="BF102" s="176">
        <f>IF(N102="snížená",J102,0)</f>
        <v>0</v>
      </c>
      <c r="BG102" s="176">
        <f>IF(N102="zákl. přenesená",J102,0)</f>
        <v>0</v>
      </c>
      <c r="BH102" s="176">
        <f>IF(N102="sníž. přenesená",J102,0)</f>
        <v>0</v>
      </c>
      <c r="BI102" s="176">
        <f>IF(N102="nulová",J102,0)</f>
        <v>0</v>
      </c>
      <c r="BJ102" s="18" t="s">
        <v>80</v>
      </c>
      <c r="BK102" s="176">
        <f>ROUND(I102*H102,2)</f>
        <v>0</v>
      </c>
      <c r="BL102" s="18" t="s">
        <v>246</v>
      </c>
      <c r="BM102" s="175" t="s">
        <v>1073</v>
      </c>
    </row>
    <row r="103" s="2" customFormat="1" ht="14.4" customHeight="1">
      <c r="A103" s="37"/>
      <c r="B103" s="163"/>
      <c r="C103" s="164" t="s">
        <v>246</v>
      </c>
      <c r="D103" s="164" t="s">
        <v>138</v>
      </c>
      <c r="E103" s="165" t="s">
        <v>1074</v>
      </c>
      <c r="F103" s="166" t="s">
        <v>1075</v>
      </c>
      <c r="G103" s="167" t="s">
        <v>242</v>
      </c>
      <c r="H103" s="168">
        <v>4</v>
      </c>
      <c r="I103" s="169"/>
      <c r="J103" s="170">
        <f>ROUND(I103*H103,2)</f>
        <v>0</v>
      </c>
      <c r="K103" s="166" t="s">
        <v>1030</v>
      </c>
      <c r="L103" s="38"/>
      <c r="M103" s="171" t="s">
        <v>3</v>
      </c>
      <c r="N103" s="172" t="s">
        <v>43</v>
      </c>
      <c r="O103" s="71"/>
      <c r="P103" s="173">
        <f>O103*H103</f>
        <v>0</v>
      </c>
      <c r="Q103" s="173">
        <v>0</v>
      </c>
      <c r="R103" s="173">
        <f>Q103*H103</f>
        <v>0</v>
      </c>
      <c r="S103" s="173">
        <v>0</v>
      </c>
      <c r="T103" s="174">
        <f>S103*H103</f>
        <v>0</v>
      </c>
      <c r="U103" s="37"/>
      <c r="V103" s="37"/>
      <c r="W103" s="37"/>
      <c r="X103" s="37"/>
      <c r="Y103" s="37"/>
      <c r="Z103" s="37"/>
      <c r="AA103" s="37"/>
      <c r="AB103" s="37"/>
      <c r="AC103" s="37"/>
      <c r="AD103" s="37"/>
      <c r="AE103" s="37"/>
      <c r="AR103" s="175" t="s">
        <v>246</v>
      </c>
      <c r="AT103" s="175" t="s">
        <v>138</v>
      </c>
      <c r="AU103" s="175" t="s">
        <v>82</v>
      </c>
      <c r="AY103" s="18" t="s">
        <v>135</v>
      </c>
      <c r="BE103" s="176">
        <f>IF(N103="základní",J103,0)</f>
        <v>0</v>
      </c>
      <c r="BF103" s="176">
        <f>IF(N103="snížená",J103,0)</f>
        <v>0</v>
      </c>
      <c r="BG103" s="176">
        <f>IF(N103="zákl. přenesená",J103,0)</f>
        <v>0</v>
      </c>
      <c r="BH103" s="176">
        <f>IF(N103="sníž. přenesená",J103,0)</f>
        <v>0</v>
      </c>
      <c r="BI103" s="176">
        <f>IF(N103="nulová",J103,0)</f>
        <v>0</v>
      </c>
      <c r="BJ103" s="18" t="s">
        <v>80</v>
      </c>
      <c r="BK103" s="176">
        <f>ROUND(I103*H103,2)</f>
        <v>0</v>
      </c>
      <c r="BL103" s="18" t="s">
        <v>246</v>
      </c>
      <c r="BM103" s="175" t="s">
        <v>1076</v>
      </c>
    </row>
    <row r="104" s="2" customFormat="1" ht="24.15" customHeight="1">
      <c r="A104" s="37"/>
      <c r="B104" s="163"/>
      <c r="C104" s="164" t="s">
        <v>252</v>
      </c>
      <c r="D104" s="164" t="s">
        <v>138</v>
      </c>
      <c r="E104" s="165" t="s">
        <v>1077</v>
      </c>
      <c r="F104" s="166" t="s">
        <v>1078</v>
      </c>
      <c r="G104" s="167" t="s">
        <v>242</v>
      </c>
      <c r="H104" s="168">
        <v>20</v>
      </c>
      <c r="I104" s="169"/>
      <c r="J104" s="170">
        <f>ROUND(I104*H104,2)</f>
        <v>0</v>
      </c>
      <c r="K104" s="166" t="s">
        <v>1079</v>
      </c>
      <c r="L104" s="38"/>
      <c r="M104" s="171" t="s">
        <v>3</v>
      </c>
      <c r="N104" s="172" t="s">
        <v>43</v>
      </c>
      <c r="O104" s="71"/>
      <c r="P104" s="173">
        <f>O104*H104</f>
        <v>0</v>
      </c>
      <c r="Q104" s="173">
        <v>0</v>
      </c>
      <c r="R104" s="173">
        <f>Q104*H104</f>
        <v>0</v>
      </c>
      <c r="S104" s="173">
        <v>0</v>
      </c>
      <c r="T104" s="174">
        <f>S104*H104</f>
        <v>0</v>
      </c>
      <c r="U104" s="37"/>
      <c r="V104" s="37"/>
      <c r="W104" s="37"/>
      <c r="X104" s="37"/>
      <c r="Y104" s="37"/>
      <c r="Z104" s="37"/>
      <c r="AA104" s="37"/>
      <c r="AB104" s="37"/>
      <c r="AC104" s="37"/>
      <c r="AD104" s="37"/>
      <c r="AE104" s="37"/>
      <c r="AR104" s="175" t="s">
        <v>246</v>
      </c>
      <c r="AT104" s="175" t="s">
        <v>138</v>
      </c>
      <c r="AU104" s="175" t="s">
        <v>82</v>
      </c>
      <c r="AY104" s="18" t="s">
        <v>135</v>
      </c>
      <c r="BE104" s="176">
        <f>IF(N104="základní",J104,0)</f>
        <v>0</v>
      </c>
      <c r="BF104" s="176">
        <f>IF(N104="snížená",J104,0)</f>
        <v>0</v>
      </c>
      <c r="BG104" s="176">
        <f>IF(N104="zákl. přenesená",J104,0)</f>
        <v>0</v>
      </c>
      <c r="BH104" s="176">
        <f>IF(N104="sníž. přenesená",J104,0)</f>
        <v>0</v>
      </c>
      <c r="BI104" s="176">
        <f>IF(N104="nulová",J104,0)</f>
        <v>0</v>
      </c>
      <c r="BJ104" s="18" t="s">
        <v>80</v>
      </c>
      <c r="BK104" s="176">
        <f>ROUND(I104*H104,2)</f>
        <v>0</v>
      </c>
      <c r="BL104" s="18" t="s">
        <v>246</v>
      </c>
      <c r="BM104" s="175" t="s">
        <v>1080</v>
      </c>
    </row>
    <row r="105" s="2" customFormat="1" ht="24.15" customHeight="1">
      <c r="A105" s="37"/>
      <c r="B105" s="163"/>
      <c r="C105" s="164" t="s">
        <v>258</v>
      </c>
      <c r="D105" s="164" t="s">
        <v>138</v>
      </c>
      <c r="E105" s="165" t="s">
        <v>1081</v>
      </c>
      <c r="F105" s="166" t="s">
        <v>1082</v>
      </c>
      <c r="G105" s="167" t="s">
        <v>151</v>
      </c>
      <c r="H105" s="168">
        <v>0.28100000000000003</v>
      </c>
      <c r="I105" s="169"/>
      <c r="J105" s="170">
        <f>ROUND(I105*H105,2)</f>
        <v>0</v>
      </c>
      <c r="K105" s="166" t="s">
        <v>1030</v>
      </c>
      <c r="L105" s="38"/>
      <c r="M105" s="171" t="s">
        <v>3</v>
      </c>
      <c r="N105" s="172" t="s">
        <v>43</v>
      </c>
      <c r="O105" s="71"/>
      <c r="P105" s="173">
        <f>O105*H105</f>
        <v>0</v>
      </c>
      <c r="Q105" s="173">
        <v>0</v>
      </c>
      <c r="R105" s="173">
        <f>Q105*H105</f>
        <v>0</v>
      </c>
      <c r="S105" s="173">
        <v>0</v>
      </c>
      <c r="T105" s="174">
        <f>S105*H105</f>
        <v>0</v>
      </c>
      <c r="U105" s="37"/>
      <c r="V105" s="37"/>
      <c r="W105" s="37"/>
      <c r="X105" s="37"/>
      <c r="Y105" s="37"/>
      <c r="Z105" s="37"/>
      <c r="AA105" s="37"/>
      <c r="AB105" s="37"/>
      <c r="AC105" s="37"/>
      <c r="AD105" s="37"/>
      <c r="AE105" s="37"/>
      <c r="AR105" s="175" t="s">
        <v>246</v>
      </c>
      <c r="AT105" s="175" t="s">
        <v>138</v>
      </c>
      <c r="AU105" s="175" t="s">
        <v>82</v>
      </c>
      <c r="AY105" s="18" t="s">
        <v>135</v>
      </c>
      <c r="BE105" s="176">
        <f>IF(N105="základní",J105,0)</f>
        <v>0</v>
      </c>
      <c r="BF105" s="176">
        <f>IF(N105="snížená",J105,0)</f>
        <v>0</v>
      </c>
      <c r="BG105" s="176">
        <f>IF(N105="zákl. přenesená",J105,0)</f>
        <v>0</v>
      </c>
      <c r="BH105" s="176">
        <f>IF(N105="sníž. přenesená",J105,0)</f>
        <v>0</v>
      </c>
      <c r="BI105" s="176">
        <f>IF(N105="nulová",J105,0)</f>
        <v>0</v>
      </c>
      <c r="BJ105" s="18" t="s">
        <v>80</v>
      </c>
      <c r="BK105" s="176">
        <f>ROUND(I105*H105,2)</f>
        <v>0</v>
      </c>
      <c r="BL105" s="18" t="s">
        <v>246</v>
      </c>
      <c r="BM105" s="175" t="s">
        <v>1083</v>
      </c>
    </row>
    <row r="106" s="2" customFormat="1" ht="24.15" customHeight="1">
      <c r="A106" s="37"/>
      <c r="B106" s="163"/>
      <c r="C106" s="164" t="s">
        <v>263</v>
      </c>
      <c r="D106" s="164" t="s">
        <v>138</v>
      </c>
      <c r="E106" s="165" t="s">
        <v>1084</v>
      </c>
      <c r="F106" s="166" t="s">
        <v>1085</v>
      </c>
      <c r="G106" s="167" t="s">
        <v>151</v>
      </c>
      <c r="H106" s="168">
        <v>0.11799999999999999</v>
      </c>
      <c r="I106" s="169"/>
      <c r="J106" s="170">
        <f>ROUND(I106*H106,2)</f>
        <v>0</v>
      </c>
      <c r="K106" s="166" t="s">
        <v>1030</v>
      </c>
      <c r="L106" s="38"/>
      <c r="M106" s="171" t="s">
        <v>3</v>
      </c>
      <c r="N106" s="172" t="s">
        <v>43</v>
      </c>
      <c r="O106" s="71"/>
      <c r="P106" s="173">
        <f>O106*H106</f>
        <v>0</v>
      </c>
      <c r="Q106" s="173">
        <v>0</v>
      </c>
      <c r="R106" s="173">
        <f>Q106*H106</f>
        <v>0</v>
      </c>
      <c r="S106" s="173">
        <v>0</v>
      </c>
      <c r="T106" s="174">
        <f>S106*H106</f>
        <v>0</v>
      </c>
      <c r="U106" s="37"/>
      <c r="V106" s="37"/>
      <c r="W106" s="37"/>
      <c r="X106" s="37"/>
      <c r="Y106" s="37"/>
      <c r="Z106" s="37"/>
      <c r="AA106" s="37"/>
      <c r="AB106" s="37"/>
      <c r="AC106" s="37"/>
      <c r="AD106" s="37"/>
      <c r="AE106" s="37"/>
      <c r="AR106" s="175" t="s">
        <v>246</v>
      </c>
      <c r="AT106" s="175" t="s">
        <v>138</v>
      </c>
      <c r="AU106" s="175" t="s">
        <v>82</v>
      </c>
      <c r="AY106" s="18" t="s">
        <v>135</v>
      </c>
      <c r="BE106" s="176">
        <f>IF(N106="základní",J106,0)</f>
        <v>0</v>
      </c>
      <c r="BF106" s="176">
        <f>IF(N106="snížená",J106,0)</f>
        <v>0</v>
      </c>
      <c r="BG106" s="176">
        <f>IF(N106="zákl. přenesená",J106,0)</f>
        <v>0</v>
      </c>
      <c r="BH106" s="176">
        <f>IF(N106="sníž. přenesená",J106,0)</f>
        <v>0</v>
      </c>
      <c r="BI106" s="176">
        <f>IF(N106="nulová",J106,0)</f>
        <v>0</v>
      </c>
      <c r="BJ106" s="18" t="s">
        <v>80</v>
      </c>
      <c r="BK106" s="176">
        <f>ROUND(I106*H106,2)</f>
        <v>0</v>
      </c>
      <c r="BL106" s="18" t="s">
        <v>246</v>
      </c>
      <c r="BM106" s="175" t="s">
        <v>1086</v>
      </c>
    </row>
    <row r="107" s="12" customFormat="1" ht="22.8" customHeight="1">
      <c r="A107" s="12"/>
      <c r="B107" s="150"/>
      <c r="C107" s="12"/>
      <c r="D107" s="151" t="s">
        <v>71</v>
      </c>
      <c r="E107" s="161" t="s">
        <v>1087</v>
      </c>
      <c r="F107" s="161" t="s">
        <v>1088</v>
      </c>
      <c r="G107" s="12"/>
      <c r="H107" s="12"/>
      <c r="I107" s="153"/>
      <c r="J107" s="162">
        <f>BK107</f>
        <v>0</v>
      </c>
      <c r="K107" s="12"/>
      <c r="L107" s="150"/>
      <c r="M107" s="155"/>
      <c r="N107" s="156"/>
      <c r="O107" s="156"/>
      <c r="P107" s="157">
        <f>SUM(P108:P124)</f>
        <v>0</v>
      </c>
      <c r="Q107" s="156"/>
      <c r="R107" s="157">
        <f>SUM(R108:R124)</f>
        <v>0.041484365999999995</v>
      </c>
      <c r="S107" s="156"/>
      <c r="T107" s="158">
        <f>SUM(T108:T124)</f>
        <v>0.0078399999999999997</v>
      </c>
      <c r="U107" s="12"/>
      <c r="V107" s="12"/>
      <c r="W107" s="12"/>
      <c r="X107" s="12"/>
      <c r="Y107" s="12"/>
      <c r="Z107" s="12"/>
      <c r="AA107" s="12"/>
      <c r="AB107" s="12"/>
      <c r="AC107" s="12"/>
      <c r="AD107" s="12"/>
      <c r="AE107" s="12"/>
      <c r="AR107" s="151" t="s">
        <v>82</v>
      </c>
      <c r="AT107" s="159" t="s">
        <v>71</v>
      </c>
      <c r="AU107" s="159" t="s">
        <v>80</v>
      </c>
      <c r="AY107" s="151" t="s">
        <v>135</v>
      </c>
      <c r="BK107" s="160">
        <f>SUM(BK108:BK124)</f>
        <v>0</v>
      </c>
    </row>
    <row r="108" s="2" customFormat="1" ht="14.4" customHeight="1">
      <c r="A108" s="37"/>
      <c r="B108" s="163"/>
      <c r="C108" s="164" t="s">
        <v>268</v>
      </c>
      <c r="D108" s="164" t="s">
        <v>138</v>
      </c>
      <c r="E108" s="165" t="s">
        <v>1089</v>
      </c>
      <c r="F108" s="166" t="s">
        <v>1090</v>
      </c>
      <c r="G108" s="167" t="s">
        <v>242</v>
      </c>
      <c r="H108" s="168">
        <v>28</v>
      </c>
      <c r="I108" s="169"/>
      <c r="J108" s="170">
        <f>ROUND(I108*H108,2)</f>
        <v>0</v>
      </c>
      <c r="K108" s="166" t="s">
        <v>1030</v>
      </c>
      <c r="L108" s="38"/>
      <c r="M108" s="171" t="s">
        <v>3</v>
      </c>
      <c r="N108" s="172" t="s">
        <v>43</v>
      </c>
      <c r="O108" s="71"/>
      <c r="P108" s="173">
        <f>O108*H108</f>
        <v>0</v>
      </c>
      <c r="Q108" s="173">
        <v>0</v>
      </c>
      <c r="R108" s="173">
        <f>Q108*H108</f>
        <v>0</v>
      </c>
      <c r="S108" s="173">
        <v>0.00027999999999999998</v>
      </c>
      <c r="T108" s="174">
        <f>S108*H108</f>
        <v>0.0078399999999999997</v>
      </c>
      <c r="U108" s="37"/>
      <c r="V108" s="37"/>
      <c r="W108" s="37"/>
      <c r="X108" s="37"/>
      <c r="Y108" s="37"/>
      <c r="Z108" s="37"/>
      <c r="AA108" s="37"/>
      <c r="AB108" s="37"/>
      <c r="AC108" s="37"/>
      <c r="AD108" s="37"/>
      <c r="AE108" s="37"/>
      <c r="AR108" s="175" t="s">
        <v>246</v>
      </c>
      <c r="AT108" s="175" t="s">
        <v>138</v>
      </c>
      <c r="AU108" s="175" t="s">
        <v>82</v>
      </c>
      <c r="AY108" s="18" t="s">
        <v>135</v>
      </c>
      <c r="BE108" s="176">
        <f>IF(N108="základní",J108,0)</f>
        <v>0</v>
      </c>
      <c r="BF108" s="176">
        <f>IF(N108="snížená",J108,0)</f>
        <v>0</v>
      </c>
      <c r="BG108" s="176">
        <f>IF(N108="zákl. přenesená",J108,0)</f>
        <v>0</v>
      </c>
      <c r="BH108" s="176">
        <f>IF(N108="sníž. přenesená",J108,0)</f>
        <v>0</v>
      </c>
      <c r="BI108" s="176">
        <f>IF(N108="nulová",J108,0)</f>
        <v>0</v>
      </c>
      <c r="BJ108" s="18" t="s">
        <v>80</v>
      </c>
      <c r="BK108" s="176">
        <f>ROUND(I108*H108,2)</f>
        <v>0</v>
      </c>
      <c r="BL108" s="18" t="s">
        <v>246</v>
      </c>
      <c r="BM108" s="175" t="s">
        <v>1091</v>
      </c>
    </row>
    <row r="109" s="2" customFormat="1" ht="24.15" customHeight="1">
      <c r="A109" s="37"/>
      <c r="B109" s="163"/>
      <c r="C109" s="164" t="s">
        <v>8</v>
      </c>
      <c r="D109" s="164" t="s">
        <v>138</v>
      </c>
      <c r="E109" s="165" t="s">
        <v>1092</v>
      </c>
      <c r="F109" s="166" t="s">
        <v>1093</v>
      </c>
      <c r="G109" s="167" t="s">
        <v>285</v>
      </c>
      <c r="H109" s="168">
        <v>4</v>
      </c>
      <c r="I109" s="169"/>
      <c r="J109" s="170">
        <f>ROUND(I109*H109,2)</f>
        <v>0</v>
      </c>
      <c r="K109" s="166" t="s">
        <v>1030</v>
      </c>
      <c r="L109" s="38"/>
      <c r="M109" s="171" t="s">
        <v>3</v>
      </c>
      <c r="N109" s="172" t="s">
        <v>43</v>
      </c>
      <c r="O109" s="71"/>
      <c r="P109" s="173">
        <f>O109*H109</f>
        <v>0</v>
      </c>
      <c r="Q109" s="173">
        <v>4.0000000000000003E-05</v>
      </c>
      <c r="R109" s="173">
        <f>Q109*H109</f>
        <v>0.00016000000000000001</v>
      </c>
      <c r="S109" s="173">
        <v>0</v>
      </c>
      <c r="T109" s="174">
        <f>S109*H109</f>
        <v>0</v>
      </c>
      <c r="U109" s="37"/>
      <c r="V109" s="37"/>
      <c r="W109" s="37"/>
      <c r="X109" s="37"/>
      <c r="Y109" s="37"/>
      <c r="Z109" s="37"/>
      <c r="AA109" s="37"/>
      <c r="AB109" s="37"/>
      <c r="AC109" s="37"/>
      <c r="AD109" s="37"/>
      <c r="AE109" s="37"/>
      <c r="AR109" s="175" t="s">
        <v>246</v>
      </c>
      <c r="AT109" s="175" t="s">
        <v>138</v>
      </c>
      <c r="AU109" s="175" t="s">
        <v>82</v>
      </c>
      <c r="AY109" s="18" t="s">
        <v>135</v>
      </c>
      <c r="BE109" s="176">
        <f>IF(N109="základní",J109,0)</f>
        <v>0</v>
      </c>
      <c r="BF109" s="176">
        <f>IF(N109="snížená",J109,0)</f>
        <v>0</v>
      </c>
      <c r="BG109" s="176">
        <f>IF(N109="zákl. přenesená",J109,0)</f>
        <v>0</v>
      </c>
      <c r="BH109" s="176">
        <f>IF(N109="sníž. přenesená",J109,0)</f>
        <v>0</v>
      </c>
      <c r="BI109" s="176">
        <f>IF(N109="nulová",J109,0)</f>
        <v>0</v>
      </c>
      <c r="BJ109" s="18" t="s">
        <v>80</v>
      </c>
      <c r="BK109" s="176">
        <f>ROUND(I109*H109,2)</f>
        <v>0</v>
      </c>
      <c r="BL109" s="18" t="s">
        <v>246</v>
      </c>
      <c r="BM109" s="175" t="s">
        <v>1094</v>
      </c>
    </row>
    <row r="110" s="2" customFormat="1" ht="24.15" customHeight="1">
      <c r="A110" s="37"/>
      <c r="B110" s="163"/>
      <c r="C110" s="164" t="s">
        <v>276</v>
      </c>
      <c r="D110" s="164" t="s">
        <v>138</v>
      </c>
      <c r="E110" s="165" t="s">
        <v>1095</v>
      </c>
      <c r="F110" s="166" t="s">
        <v>1096</v>
      </c>
      <c r="G110" s="167" t="s">
        <v>242</v>
      </c>
      <c r="H110" s="168">
        <v>16</v>
      </c>
      <c r="I110" s="169"/>
      <c r="J110" s="170">
        <f>ROUND(I110*H110,2)</f>
        <v>0</v>
      </c>
      <c r="K110" s="166" t="s">
        <v>1030</v>
      </c>
      <c r="L110" s="38"/>
      <c r="M110" s="171" t="s">
        <v>3</v>
      </c>
      <c r="N110" s="172" t="s">
        <v>43</v>
      </c>
      <c r="O110" s="71"/>
      <c r="P110" s="173">
        <f>O110*H110</f>
        <v>0</v>
      </c>
      <c r="Q110" s="173">
        <v>0.00066330000000000002</v>
      </c>
      <c r="R110" s="173">
        <f>Q110*H110</f>
        <v>0.0106128</v>
      </c>
      <c r="S110" s="173">
        <v>0</v>
      </c>
      <c r="T110" s="174">
        <f>S110*H110</f>
        <v>0</v>
      </c>
      <c r="U110" s="37"/>
      <c r="V110" s="37"/>
      <c r="W110" s="37"/>
      <c r="X110" s="37"/>
      <c r="Y110" s="37"/>
      <c r="Z110" s="37"/>
      <c r="AA110" s="37"/>
      <c r="AB110" s="37"/>
      <c r="AC110" s="37"/>
      <c r="AD110" s="37"/>
      <c r="AE110" s="37"/>
      <c r="AR110" s="175" t="s">
        <v>246</v>
      </c>
      <c r="AT110" s="175" t="s">
        <v>138</v>
      </c>
      <c r="AU110" s="175" t="s">
        <v>82</v>
      </c>
      <c r="AY110" s="18" t="s">
        <v>135</v>
      </c>
      <c r="BE110" s="176">
        <f>IF(N110="základní",J110,0)</f>
        <v>0</v>
      </c>
      <c r="BF110" s="176">
        <f>IF(N110="snížená",J110,0)</f>
        <v>0</v>
      </c>
      <c r="BG110" s="176">
        <f>IF(N110="zákl. přenesená",J110,0)</f>
        <v>0</v>
      </c>
      <c r="BH110" s="176">
        <f>IF(N110="sníž. přenesená",J110,0)</f>
        <v>0</v>
      </c>
      <c r="BI110" s="176">
        <f>IF(N110="nulová",J110,0)</f>
        <v>0</v>
      </c>
      <c r="BJ110" s="18" t="s">
        <v>80</v>
      </c>
      <c r="BK110" s="176">
        <f>ROUND(I110*H110,2)</f>
        <v>0</v>
      </c>
      <c r="BL110" s="18" t="s">
        <v>246</v>
      </c>
      <c r="BM110" s="175" t="s">
        <v>1097</v>
      </c>
    </row>
    <row r="111" s="2" customFormat="1" ht="24.15" customHeight="1">
      <c r="A111" s="37"/>
      <c r="B111" s="163"/>
      <c r="C111" s="164" t="s">
        <v>282</v>
      </c>
      <c r="D111" s="164" t="s">
        <v>138</v>
      </c>
      <c r="E111" s="165" t="s">
        <v>1098</v>
      </c>
      <c r="F111" s="166" t="s">
        <v>1099</v>
      </c>
      <c r="G111" s="167" t="s">
        <v>242</v>
      </c>
      <c r="H111" s="168">
        <v>3</v>
      </c>
      <c r="I111" s="169"/>
      <c r="J111" s="170">
        <f>ROUND(I111*H111,2)</f>
        <v>0</v>
      </c>
      <c r="K111" s="166" t="s">
        <v>1030</v>
      </c>
      <c r="L111" s="38"/>
      <c r="M111" s="171" t="s">
        <v>3</v>
      </c>
      <c r="N111" s="172" t="s">
        <v>43</v>
      </c>
      <c r="O111" s="71"/>
      <c r="P111" s="173">
        <f>O111*H111</f>
        <v>0</v>
      </c>
      <c r="Q111" s="173">
        <v>0.00090993200000000002</v>
      </c>
      <c r="R111" s="173">
        <f>Q111*H111</f>
        <v>0.002729796</v>
      </c>
      <c r="S111" s="173">
        <v>0</v>
      </c>
      <c r="T111" s="174">
        <f>S111*H111</f>
        <v>0</v>
      </c>
      <c r="U111" s="37"/>
      <c r="V111" s="37"/>
      <c r="W111" s="37"/>
      <c r="X111" s="37"/>
      <c r="Y111" s="37"/>
      <c r="Z111" s="37"/>
      <c r="AA111" s="37"/>
      <c r="AB111" s="37"/>
      <c r="AC111" s="37"/>
      <c r="AD111" s="37"/>
      <c r="AE111" s="37"/>
      <c r="AR111" s="175" t="s">
        <v>246</v>
      </c>
      <c r="AT111" s="175" t="s">
        <v>138</v>
      </c>
      <c r="AU111" s="175" t="s">
        <v>82</v>
      </c>
      <c r="AY111" s="18" t="s">
        <v>135</v>
      </c>
      <c r="BE111" s="176">
        <f>IF(N111="základní",J111,0)</f>
        <v>0</v>
      </c>
      <c r="BF111" s="176">
        <f>IF(N111="snížená",J111,0)</f>
        <v>0</v>
      </c>
      <c r="BG111" s="176">
        <f>IF(N111="zákl. přenesená",J111,0)</f>
        <v>0</v>
      </c>
      <c r="BH111" s="176">
        <f>IF(N111="sníž. přenesená",J111,0)</f>
        <v>0</v>
      </c>
      <c r="BI111" s="176">
        <f>IF(N111="nulová",J111,0)</f>
        <v>0</v>
      </c>
      <c r="BJ111" s="18" t="s">
        <v>80</v>
      </c>
      <c r="BK111" s="176">
        <f>ROUND(I111*H111,2)</f>
        <v>0</v>
      </c>
      <c r="BL111" s="18" t="s">
        <v>246</v>
      </c>
      <c r="BM111" s="175" t="s">
        <v>1100</v>
      </c>
    </row>
    <row r="112" s="2" customFormat="1" ht="24.15" customHeight="1">
      <c r="A112" s="37"/>
      <c r="B112" s="163"/>
      <c r="C112" s="164" t="s">
        <v>289</v>
      </c>
      <c r="D112" s="164" t="s">
        <v>138</v>
      </c>
      <c r="E112" s="165" t="s">
        <v>1101</v>
      </c>
      <c r="F112" s="166" t="s">
        <v>1102</v>
      </c>
      <c r="G112" s="167" t="s">
        <v>242</v>
      </c>
      <c r="H112" s="168">
        <v>14</v>
      </c>
      <c r="I112" s="169"/>
      <c r="J112" s="170">
        <f>ROUND(I112*H112,2)</f>
        <v>0</v>
      </c>
      <c r="K112" s="166" t="s">
        <v>1030</v>
      </c>
      <c r="L112" s="38"/>
      <c r="M112" s="171" t="s">
        <v>3</v>
      </c>
      <c r="N112" s="172" t="s">
        <v>43</v>
      </c>
      <c r="O112" s="71"/>
      <c r="P112" s="173">
        <f>O112*H112</f>
        <v>0</v>
      </c>
      <c r="Q112" s="173">
        <v>0.00077688400000000004</v>
      </c>
      <c r="R112" s="173">
        <f>Q112*H112</f>
        <v>0.010876376</v>
      </c>
      <c r="S112" s="173">
        <v>0</v>
      </c>
      <c r="T112" s="174">
        <f>S112*H112</f>
        <v>0</v>
      </c>
      <c r="U112" s="37"/>
      <c r="V112" s="37"/>
      <c r="W112" s="37"/>
      <c r="X112" s="37"/>
      <c r="Y112" s="37"/>
      <c r="Z112" s="37"/>
      <c r="AA112" s="37"/>
      <c r="AB112" s="37"/>
      <c r="AC112" s="37"/>
      <c r="AD112" s="37"/>
      <c r="AE112" s="37"/>
      <c r="AR112" s="175" t="s">
        <v>246</v>
      </c>
      <c r="AT112" s="175" t="s">
        <v>138</v>
      </c>
      <c r="AU112" s="175" t="s">
        <v>82</v>
      </c>
      <c r="AY112" s="18" t="s">
        <v>135</v>
      </c>
      <c r="BE112" s="176">
        <f>IF(N112="základní",J112,0)</f>
        <v>0</v>
      </c>
      <c r="BF112" s="176">
        <f>IF(N112="snížená",J112,0)</f>
        <v>0</v>
      </c>
      <c r="BG112" s="176">
        <f>IF(N112="zákl. přenesená",J112,0)</f>
        <v>0</v>
      </c>
      <c r="BH112" s="176">
        <f>IF(N112="sníž. přenesená",J112,0)</f>
        <v>0</v>
      </c>
      <c r="BI112" s="176">
        <f>IF(N112="nulová",J112,0)</f>
        <v>0</v>
      </c>
      <c r="BJ112" s="18" t="s">
        <v>80</v>
      </c>
      <c r="BK112" s="176">
        <f>ROUND(I112*H112,2)</f>
        <v>0</v>
      </c>
      <c r="BL112" s="18" t="s">
        <v>246</v>
      </c>
      <c r="BM112" s="175" t="s">
        <v>1103</v>
      </c>
    </row>
    <row r="113" s="2" customFormat="1" ht="24.15" customHeight="1">
      <c r="A113" s="37"/>
      <c r="B113" s="163"/>
      <c r="C113" s="164" t="s">
        <v>295</v>
      </c>
      <c r="D113" s="164" t="s">
        <v>138</v>
      </c>
      <c r="E113" s="165" t="s">
        <v>1104</v>
      </c>
      <c r="F113" s="166" t="s">
        <v>1105</v>
      </c>
      <c r="G113" s="167" t="s">
        <v>242</v>
      </c>
      <c r="H113" s="168">
        <v>3</v>
      </c>
      <c r="I113" s="169"/>
      <c r="J113" s="170">
        <f>ROUND(I113*H113,2)</f>
        <v>0</v>
      </c>
      <c r="K113" s="166" t="s">
        <v>1030</v>
      </c>
      <c r="L113" s="38"/>
      <c r="M113" s="171" t="s">
        <v>3</v>
      </c>
      <c r="N113" s="172" t="s">
        <v>43</v>
      </c>
      <c r="O113" s="71"/>
      <c r="P113" s="173">
        <f>O113*H113</f>
        <v>0</v>
      </c>
      <c r="Q113" s="173">
        <v>0.00095549999999999997</v>
      </c>
      <c r="R113" s="173">
        <f>Q113*H113</f>
        <v>0.0028665000000000001</v>
      </c>
      <c r="S113" s="173">
        <v>0</v>
      </c>
      <c r="T113" s="174">
        <f>S113*H113</f>
        <v>0</v>
      </c>
      <c r="U113" s="37"/>
      <c r="V113" s="37"/>
      <c r="W113" s="37"/>
      <c r="X113" s="37"/>
      <c r="Y113" s="37"/>
      <c r="Z113" s="37"/>
      <c r="AA113" s="37"/>
      <c r="AB113" s="37"/>
      <c r="AC113" s="37"/>
      <c r="AD113" s="37"/>
      <c r="AE113" s="37"/>
      <c r="AR113" s="175" t="s">
        <v>246</v>
      </c>
      <c r="AT113" s="175" t="s">
        <v>138</v>
      </c>
      <c r="AU113" s="175" t="s">
        <v>82</v>
      </c>
      <c r="AY113" s="18" t="s">
        <v>135</v>
      </c>
      <c r="BE113" s="176">
        <f>IF(N113="základní",J113,0)</f>
        <v>0</v>
      </c>
      <c r="BF113" s="176">
        <f>IF(N113="snížená",J113,0)</f>
        <v>0</v>
      </c>
      <c r="BG113" s="176">
        <f>IF(N113="zákl. přenesená",J113,0)</f>
        <v>0</v>
      </c>
      <c r="BH113" s="176">
        <f>IF(N113="sníž. přenesená",J113,0)</f>
        <v>0</v>
      </c>
      <c r="BI113" s="176">
        <f>IF(N113="nulová",J113,0)</f>
        <v>0</v>
      </c>
      <c r="BJ113" s="18" t="s">
        <v>80</v>
      </c>
      <c r="BK113" s="176">
        <f>ROUND(I113*H113,2)</f>
        <v>0</v>
      </c>
      <c r="BL113" s="18" t="s">
        <v>246</v>
      </c>
      <c r="BM113" s="175" t="s">
        <v>1106</v>
      </c>
    </row>
    <row r="114" s="2" customFormat="1" ht="37.8" customHeight="1">
      <c r="A114" s="37"/>
      <c r="B114" s="163"/>
      <c r="C114" s="164" t="s">
        <v>301</v>
      </c>
      <c r="D114" s="164" t="s">
        <v>138</v>
      </c>
      <c r="E114" s="165" t="s">
        <v>1107</v>
      </c>
      <c r="F114" s="166" t="s">
        <v>1108</v>
      </c>
      <c r="G114" s="167" t="s">
        <v>242</v>
      </c>
      <c r="H114" s="168">
        <v>16</v>
      </c>
      <c r="I114" s="169"/>
      <c r="J114" s="170">
        <f>ROUND(I114*H114,2)</f>
        <v>0</v>
      </c>
      <c r="K114" s="166" t="s">
        <v>1030</v>
      </c>
      <c r="L114" s="38"/>
      <c r="M114" s="171" t="s">
        <v>3</v>
      </c>
      <c r="N114" s="172" t="s">
        <v>43</v>
      </c>
      <c r="O114" s="71"/>
      <c r="P114" s="173">
        <f>O114*H114</f>
        <v>0</v>
      </c>
      <c r="Q114" s="173">
        <v>4.6619999999999997E-05</v>
      </c>
      <c r="R114" s="173">
        <f>Q114*H114</f>
        <v>0.00074591999999999996</v>
      </c>
      <c r="S114" s="173">
        <v>0</v>
      </c>
      <c r="T114" s="174">
        <f>S114*H114</f>
        <v>0</v>
      </c>
      <c r="U114" s="37"/>
      <c r="V114" s="37"/>
      <c r="W114" s="37"/>
      <c r="X114" s="37"/>
      <c r="Y114" s="37"/>
      <c r="Z114" s="37"/>
      <c r="AA114" s="37"/>
      <c r="AB114" s="37"/>
      <c r="AC114" s="37"/>
      <c r="AD114" s="37"/>
      <c r="AE114" s="37"/>
      <c r="AR114" s="175" t="s">
        <v>246</v>
      </c>
      <c r="AT114" s="175" t="s">
        <v>138</v>
      </c>
      <c r="AU114" s="175" t="s">
        <v>82</v>
      </c>
      <c r="AY114" s="18" t="s">
        <v>135</v>
      </c>
      <c r="BE114" s="176">
        <f>IF(N114="základní",J114,0)</f>
        <v>0</v>
      </c>
      <c r="BF114" s="176">
        <f>IF(N114="snížená",J114,0)</f>
        <v>0</v>
      </c>
      <c r="BG114" s="176">
        <f>IF(N114="zákl. přenesená",J114,0)</f>
        <v>0</v>
      </c>
      <c r="BH114" s="176">
        <f>IF(N114="sníž. přenesená",J114,0)</f>
        <v>0</v>
      </c>
      <c r="BI114" s="176">
        <f>IF(N114="nulová",J114,0)</f>
        <v>0</v>
      </c>
      <c r="BJ114" s="18" t="s">
        <v>80</v>
      </c>
      <c r="BK114" s="176">
        <f>ROUND(I114*H114,2)</f>
        <v>0</v>
      </c>
      <c r="BL114" s="18" t="s">
        <v>246</v>
      </c>
      <c r="BM114" s="175" t="s">
        <v>1109</v>
      </c>
    </row>
    <row r="115" s="2" customFormat="1" ht="37.8" customHeight="1">
      <c r="A115" s="37"/>
      <c r="B115" s="163"/>
      <c r="C115" s="164" t="s">
        <v>307</v>
      </c>
      <c r="D115" s="164" t="s">
        <v>138</v>
      </c>
      <c r="E115" s="165" t="s">
        <v>1110</v>
      </c>
      <c r="F115" s="166" t="s">
        <v>1111</v>
      </c>
      <c r="G115" s="167" t="s">
        <v>242</v>
      </c>
      <c r="H115" s="168">
        <v>3</v>
      </c>
      <c r="I115" s="169"/>
      <c r="J115" s="170">
        <f>ROUND(I115*H115,2)</f>
        <v>0</v>
      </c>
      <c r="K115" s="166" t="s">
        <v>1030</v>
      </c>
      <c r="L115" s="38"/>
      <c r="M115" s="171" t="s">
        <v>3</v>
      </c>
      <c r="N115" s="172" t="s">
        <v>43</v>
      </c>
      <c r="O115" s="71"/>
      <c r="P115" s="173">
        <f>O115*H115</f>
        <v>0</v>
      </c>
      <c r="Q115" s="173">
        <v>6.7399999999999998E-05</v>
      </c>
      <c r="R115" s="173">
        <f>Q115*H115</f>
        <v>0.00020219999999999998</v>
      </c>
      <c r="S115" s="173">
        <v>0</v>
      </c>
      <c r="T115" s="174">
        <f>S115*H115</f>
        <v>0</v>
      </c>
      <c r="U115" s="37"/>
      <c r="V115" s="37"/>
      <c r="W115" s="37"/>
      <c r="X115" s="37"/>
      <c r="Y115" s="37"/>
      <c r="Z115" s="37"/>
      <c r="AA115" s="37"/>
      <c r="AB115" s="37"/>
      <c r="AC115" s="37"/>
      <c r="AD115" s="37"/>
      <c r="AE115" s="37"/>
      <c r="AR115" s="175" t="s">
        <v>246</v>
      </c>
      <c r="AT115" s="175" t="s">
        <v>138</v>
      </c>
      <c r="AU115" s="175" t="s">
        <v>82</v>
      </c>
      <c r="AY115" s="18" t="s">
        <v>135</v>
      </c>
      <c r="BE115" s="176">
        <f>IF(N115="základní",J115,0)</f>
        <v>0</v>
      </c>
      <c r="BF115" s="176">
        <f>IF(N115="snížená",J115,0)</f>
        <v>0</v>
      </c>
      <c r="BG115" s="176">
        <f>IF(N115="zákl. přenesená",J115,0)</f>
        <v>0</v>
      </c>
      <c r="BH115" s="176">
        <f>IF(N115="sníž. přenesená",J115,0)</f>
        <v>0</v>
      </c>
      <c r="BI115" s="176">
        <f>IF(N115="nulová",J115,0)</f>
        <v>0</v>
      </c>
      <c r="BJ115" s="18" t="s">
        <v>80</v>
      </c>
      <c r="BK115" s="176">
        <f>ROUND(I115*H115,2)</f>
        <v>0</v>
      </c>
      <c r="BL115" s="18" t="s">
        <v>246</v>
      </c>
      <c r="BM115" s="175" t="s">
        <v>1112</v>
      </c>
    </row>
    <row r="116" s="2" customFormat="1" ht="37.8" customHeight="1">
      <c r="A116" s="37"/>
      <c r="B116" s="163"/>
      <c r="C116" s="164" t="s">
        <v>313</v>
      </c>
      <c r="D116" s="164" t="s">
        <v>138</v>
      </c>
      <c r="E116" s="165" t="s">
        <v>1113</v>
      </c>
      <c r="F116" s="166" t="s">
        <v>1114</v>
      </c>
      <c r="G116" s="167" t="s">
        <v>242</v>
      </c>
      <c r="H116" s="168">
        <v>14</v>
      </c>
      <c r="I116" s="169"/>
      <c r="J116" s="170">
        <f>ROUND(I116*H116,2)</f>
        <v>0</v>
      </c>
      <c r="K116" s="166" t="s">
        <v>1030</v>
      </c>
      <c r="L116" s="38"/>
      <c r="M116" s="171" t="s">
        <v>3</v>
      </c>
      <c r="N116" s="172" t="s">
        <v>43</v>
      </c>
      <c r="O116" s="71"/>
      <c r="P116" s="173">
        <f>O116*H116</f>
        <v>0</v>
      </c>
      <c r="Q116" s="173">
        <v>7.3860000000000001E-05</v>
      </c>
      <c r="R116" s="173">
        <f>Q116*H116</f>
        <v>0.00103404</v>
      </c>
      <c r="S116" s="173">
        <v>0</v>
      </c>
      <c r="T116" s="174">
        <f>S116*H116</f>
        <v>0</v>
      </c>
      <c r="U116" s="37"/>
      <c r="V116" s="37"/>
      <c r="W116" s="37"/>
      <c r="X116" s="37"/>
      <c r="Y116" s="37"/>
      <c r="Z116" s="37"/>
      <c r="AA116" s="37"/>
      <c r="AB116" s="37"/>
      <c r="AC116" s="37"/>
      <c r="AD116" s="37"/>
      <c r="AE116" s="37"/>
      <c r="AR116" s="175" t="s">
        <v>246</v>
      </c>
      <c r="AT116" s="175" t="s">
        <v>138</v>
      </c>
      <c r="AU116" s="175" t="s">
        <v>82</v>
      </c>
      <c r="AY116" s="18" t="s">
        <v>135</v>
      </c>
      <c r="BE116" s="176">
        <f>IF(N116="základní",J116,0)</f>
        <v>0</v>
      </c>
      <c r="BF116" s="176">
        <f>IF(N116="snížená",J116,0)</f>
        <v>0</v>
      </c>
      <c r="BG116" s="176">
        <f>IF(N116="zákl. přenesená",J116,0)</f>
        <v>0</v>
      </c>
      <c r="BH116" s="176">
        <f>IF(N116="sníž. přenesená",J116,0)</f>
        <v>0</v>
      </c>
      <c r="BI116" s="176">
        <f>IF(N116="nulová",J116,0)</f>
        <v>0</v>
      </c>
      <c r="BJ116" s="18" t="s">
        <v>80</v>
      </c>
      <c r="BK116" s="176">
        <f>ROUND(I116*H116,2)</f>
        <v>0</v>
      </c>
      <c r="BL116" s="18" t="s">
        <v>246</v>
      </c>
      <c r="BM116" s="175" t="s">
        <v>1115</v>
      </c>
    </row>
    <row r="117" s="2" customFormat="1" ht="37.8" customHeight="1">
      <c r="A117" s="37"/>
      <c r="B117" s="163"/>
      <c r="C117" s="164" t="s">
        <v>317</v>
      </c>
      <c r="D117" s="164" t="s">
        <v>138</v>
      </c>
      <c r="E117" s="165" t="s">
        <v>1116</v>
      </c>
      <c r="F117" s="166" t="s">
        <v>1117</v>
      </c>
      <c r="G117" s="167" t="s">
        <v>242</v>
      </c>
      <c r="H117" s="168">
        <v>3</v>
      </c>
      <c r="I117" s="169"/>
      <c r="J117" s="170">
        <f>ROUND(I117*H117,2)</f>
        <v>0</v>
      </c>
      <c r="K117" s="166" t="s">
        <v>1030</v>
      </c>
      <c r="L117" s="38"/>
      <c r="M117" s="171" t="s">
        <v>3</v>
      </c>
      <c r="N117" s="172" t="s">
        <v>43</v>
      </c>
      <c r="O117" s="71"/>
      <c r="P117" s="173">
        <f>O117*H117</f>
        <v>0</v>
      </c>
      <c r="Q117" s="173">
        <v>9.4640000000000002E-05</v>
      </c>
      <c r="R117" s="173">
        <f>Q117*H117</f>
        <v>0.00028392000000000001</v>
      </c>
      <c r="S117" s="173">
        <v>0</v>
      </c>
      <c r="T117" s="174">
        <f>S117*H117</f>
        <v>0</v>
      </c>
      <c r="U117" s="37"/>
      <c r="V117" s="37"/>
      <c r="W117" s="37"/>
      <c r="X117" s="37"/>
      <c r="Y117" s="37"/>
      <c r="Z117" s="37"/>
      <c r="AA117" s="37"/>
      <c r="AB117" s="37"/>
      <c r="AC117" s="37"/>
      <c r="AD117" s="37"/>
      <c r="AE117" s="37"/>
      <c r="AR117" s="175" t="s">
        <v>246</v>
      </c>
      <c r="AT117" s="175" t="s">
        <v>138</v>
      </c>
      <c r="AU117" s="175" t="s">
        <v>82</v>
      </c>
      <c r="AY117" s="18" t="s">
        <v>135</v>
      </c>
      <c r="BE117" s="176">
        <f>IF(N117="základní",J117,0)</f>
        <v>0</v>
      </c>
      <c r="BF117" s="176">
        <f>IF(N117="snížená",J117,0)</f>
        <v>0</v>
      </c>
      <c r="BG117" s="176">
        <f>IF(N117="zákl. přenesená",J117,0)</f>
        <v>0</v>
      </c>
      <c r="BH117" s="176">
        <f>IF(N117="sníž. přenesená",J117,0)</f>
        <v>0</v>
      </c>
      <c r="BI117" s="176">
        <f>IF(N117="nulová",J117,0)</f>
        <v>0</v>
      </c>
      <c r="BJ117" s="18" t="s">
        <v>80</v>
      </c>
      <c r="BK117" s="176">
        <f>ROUND(I117*H117,2)</f>
        <v>0</v>
      </c>
      <c r="BL117" s="18" t="s">
        <v>246</v>
      </c>
      <c r="BM117" s="175" t="s">
        <v>1118</v>
      </c>
    </row>
    <row r="118" s="2" customFormat="1" ht="14.4" customHeight="1">
      <c r="A118" s="37"/>
      <c r="B118" s="163"/>
      <c r="C118" s="164" t="s">
        <v>322</v>
      </c>
      <c r="D118" s="164" t="s">
        <v>138</v>
      </c>
      <c r="E118" s="165" t="s">
        <v>1119</v>
      </c>
      <c r="F118" s="166" t="s">
        <v>1120</v>
      </c>
      <c r="G118" s="167" t="s">
        <v>285</v>
      </c>
      <c r="H118" s="168">
        <v>18</v>
      </c>
      <c r="I118" s="169"/>
      <c r="J118" s="170">
        <f>ROUND(I118*H118,2)</f>
        <v>0</v>
      </c>
      <c r="K118" s="166" t="s">
        <v>1030</v>
      </c>
      <c r="L118" s="38"/>
      <c r="M118" s="171" t="s">
        <v>3</v>
      </c>
      <c r="N118" s="172" t="s">
        <v>43</v>
      </c>
      <c r="O118" s="71"/>
      <c r="P118" s="173">
        <f>O118*H118</f>
        <v>0</v>
      </c>
      <c r="Q118" s="173">
        <v>0</v>
      </c>
      <c r="R118" s="173">
        <f>Q118*H118</f>
        <v>0</v>
      </c>
      <c r="S118" s="173">
        <v>0</v>
      </c>
      <c r="T118" s="174">
        <f>S118*H118</f>
        <v>0</v>
      </c>
      <c r="U118" s="37"/>
      <c r="V118" s="37"/>
      <c r="W118" s="37"/>
      <c r="X118" s="37"/>
      <c r="Y118" s="37"/>
      <c r="Z118" s="37"/>
      <c r="AA118" s="37"/>
      <c r="AB118" s="37"/>
      <c r="AC118" s="37"/>
      <c r="AD118" s="37"/>
      <c r="AE118" s="37"/>
      <c r="AR118" s="175" t="s">
        <v>246</v>
      </c>
      <c r="AT118" s="175" t="s">
        <v>138</v>
      </c>
      <c r="AU118" s="175" t="s">
        <v>82</v>
      </c>
      <c r="AY118" s="18" t="s">
        <v>135</v>
      </c>
      <c r="BE118" s="176">
        <f>IF(N118="základní",J118,0)</f>
        <v>0</v>
      </c>
      <c r="BF118" s="176">
        <f>IF(N118="snížená",J118,0)</f>
        <v>0</v>
      </c>
      <c r="BG118" s="176">
        <f>IF(N118="zákl. přenesená",J118,0)</f>
        <v>0</v>
      </c>
      <c r="BH118" s="176">
        <f>IF(N118="sníž. přenesená",J118,0)</f>
        <v>0</v>
      </c>
      <c r="BI118" s="176">
        <f>IF(N118="nulová",J118,0)</f>
        <v>0</v>
      </c>
      <c r="BJ118" s="18" t="s">
        <v>80</v>
      </c>
      <c r="BK118" s="176">
        <f>ROUND(I118*H118,2)</f>
        <v>0</v>
      </c>
      <c r="BL118" s="18" t="s">
        <v>246</v>
      </c>
      <c r="BM118" s="175" t="s">
        <v>1121</v>
      </c>
    </row>
    <row r="119" s="2" customFormat="1" ht="14.4" customHeight="1">
      <c r="A119" s="37"/>
      <c r="B119" s="163"/>
      <c r="C119" s="164" t="s">
        <v>327</v>
      </c>
      <c r="D119" s="164" t="s">
        <v>138</v>
      </c>
      <c r="E119" s="165" t="s">
        <v>1122</v>
      </c>
      <c r="F119" s="166" t="s">
        <v>1123</v>
      </c>
      <c r="G119" s="167" t="s">
        <v>285</v>
      </c>
      <c r="H119" s="168">
        <v>10</v>
      </c>
      <c r="I119" s="169"/>
      <c r="J119" s="170">
        <f>ROUND(I119*H119,2)</f>
        <v>0</v>
      </c>
      <c r="K119" s="166" t="s">
        <v>1030</v>
      </c>
      <c r="L119" s="38"/>
      <c r="M119" s="171" t="s">
        <v>3</v>
      </c>
      <c r="N119" s="172" t="s">
        <v>43</v>
      </c>
      <c r="O119" s="71"/>
      <c r="P119" s="173">
        <f>O119*H119</f>
        <v>0</v>
      </c>
      <c r="Q119" s="173">
        <v>0.00017000000000000001</v>
      </c>
      <c r="R119" s="173">
        <f>Q119*H119</f>
        <v>0.0017000000000000001</v>
      </c>
      <c r="S119" s="173">
        <v>0</v>
      </c>
      <c r="T119" s="174">
        <f>S119*H119</f>
        <v>0</v>
      </c>
      <c r="U119" s="37"/>
      <c r="V119" s="37"/>
      <c r="W119" s="37"/>
      <c r="X119" s="37"/>
      <c r="Y119" s="37"/>
      <c r="Z119" s="37"/>
      <c r="AA119" s="37"/>
      <c r="AB119" s="37"/>
      <c r="AC119" s="37"/>
      <c r="AD119" s="37"/>
      <c r="AE119" s="37"/>
      <c r="AR119" s="175" t="s">
        <v>246</v>
      </c>
      <c r="AT119" s="175" t="s">
        <v>138</v>
      </c>
      <c r="AU119" s="175" t="s">
        <v>82</v>
      </c>
      <c r="AY119" s="18" t="s">
        <v>135</v>
      </c>
      <c r="BE119" s="176">
        <f>IF(N119="základní",J119,0)</f>
        <v>0</v>
      </c>
      <c r="BF119" s="176">
        <f>IF(N119="snížená",J119,0)</f>
        <v>0</v>
      </c>
      <c r="BG119" s="176">
        <f>IF(N119="zákl. přenesená",J119,0)</f>
        <v>0</v>
      </c>
      <c r="BH119" s="176">
        <f>IF(N119="sníž. přenesená",J119,0)</f>
        <v>0</v>
      </c>
      <c r="BI119" s="176">
        <f>IF(N119="nulová",J119,0)</f>
        <v>0</v>
      </c>
      <c r="BJ119" s="18" t="s">
        <v>80</v>
      </c>
      <c r="BK119" s="176">
        <f>ROUND(I119*H119,2)</f>
        <v>0</v>
      </c>
      <c r="BL119" s="18" t="s">
        <v>246</v>
      </c>
      <c r="BM119" s="175" t="s">
        <v>1124</v>
      </c>
    </row>
    <row r="120" s="2" customFormat="1" ht="24.15" customHeight="1">
      <c r="A120" s="37"/>
      <c r="B120" s="163"/>
      <c r="C120" s="164" t="s">
        <v>333</v>
      </c>
      <c r="D120" s="164" t="s">
        <v>138</v>
      </c>
      <c r="E120" s="165" t="s">
        <v>1125</v>
      </c>
      <c r="F120" s="166" t="s">
        <v>1126</v>
      </c>
      <c r="G120" s="167" t="s">
        <v>285</v>
      </c>
      <c r="H120" s="168">
        <v>4</v>
      </c>
      <c r="I120" s="169"/>
      <c r="J120" s="170">
        <f>ROUND(I120*H120,2)</f>
        <v>0</v>
      </c>
      <c r="K120" s="166" t="s">
        <v>1030</v>
      </c>
      <c r="L120" s="38"/>
      <c r="M120" s="171" t="s">
        <v>3</v>
      </c>
      <c r="N120" s="172" t="s">
        <v>43</v>
      </c>
      <c r="O120" s="71"/>
      <c r="P120" s="173">
        <f>O120*H120</f>
        <v>0</v>
      </c>
      <c r="Q120" s="173">
        <v>0.00077004850000000002</v>
      </c>
      <c r="R120" s="173">
        <f>Q120*H120</f>
        <v>0.0030801940000000001</v>
      </c>
      <c r="S120" s="173">
        <v>0</v>
      </c>
      <c r="T120" s="174">
        <f>S120*H120</f>
        <v>0</v>
      </c>
      <c r="U120" s="37"/>
      <c r="V120" s="37"/>
      <c r="W120" s="37"/>
      <c r="X120" s="37"/>
      <c r="Y120" s="37"/>
      <c r="Z120" s="37"/>
      <c r="AA120" s="37"/>
      <c r="AB120" s="37"/>
      <c r="AC120" s="37"/>
      <c r="AD120" s="37"/>
      <c r="AE120" s="37"/>
      <c r="AR120" s="175" t="s">
        <v>246</v>
      </c>
      <c r="AT120" s="175" t="s">
        <v>138</v>
      </c>
      <c r="AU120" s="175" t="s">
        <v>82</v>
      </c>
      <c r="AY120" s="18" t="s">
        <v>135</v>
      </c>
      <c r="BE120" s="176">
        <f>IF(N120="základní",J120,0)</f>
        <v>0</v>
      </c>
      <c r="BF120" s="176">
        <f>IF(N120="snížená",J120,0)</f>
        <v>0</v>
      </c>
      <c r="BG120" s="176">
        <f>IF(N120="zákl. přenesená",J120,0)</f>
        <v>0</v>
      </c>
      <c r="BH120" s="176">
        <f>IF(N120="sníž. přenesená",J120,0)</f>
        <v>0</v>
      </c>
      <c r="BI120" s="176">
        <f>IF(N120="nulová",J120,0)</f>
        <v>0</v>
      </c>
      <c r="BJ120" s="18" t="s">
        <v>80</v>
      </c>
      <c r="BK120" s="176">
        <f>ROUND(I120*H120,2)</f>
        <v>0</v>
      </c>
      <c r="BL120" s="18" t="s">
        <v>246</v>
      </c>
      <c r="BM120" s="175" t="s">
        <v>1127</v>
      </c>
    </row>
    <row r="121" s="2" customFormat="1" ht="24.15" customHeight="1">
      <c r="A121" s="37"/>
      <c r="B121" s="163"/>
      <c r="C121" s="164" t="s">
        <v>339</v>
      </c>
      <c r="D121" s="164" t="s">
        <v>138</v>
      </c>
      <c r="E121" s="165" t="s">
        <v>1128</v>
      </c>
      <c r="F121" s="166" t="s">
        <v>1129</v>
      </c>
      <c r="G121" s="167" t="s">
        <v>242</v>
      </c>
      <c r="H121" s="168">
        <v>36</v>
      </c>
      <c r="I121" s="169"/>
      <c r="J121" s="170">
        <f>ROUND(I121*H121,2)</f>
        <v>0</v>
      </c>
      <c r="K121" s="166" t="s">
        <v>1030</v>
      </c>
      <c r="L121" s="38"/>
      <c r="M121" s="171" t="s">
        <v>3</v>
      </c>
      <c r="N121" s="172" t="s">
        <v>43</v>
      </c>
      <c r="O121" s="71"/>
      <c r="P121" s="173">
        <f>O121*H121</f>
        <v>0</v>
      </c>
      <c r="Q121" s="173">
        <v>0.00018979500000000001</v>
      </c>
      <c r="R121" s="173">
        <f>Q121*H121</f>
        <v>0.0068326200000000002</v>
      </c>
      <c r="S121" s="173">
        <v>0</v>
      </c>
      <c r="T121" s="174">
        <f>S121*H121</f>
        <v>0</v>
      </c>
      <c r="U121" s="37"/>
      <c r="V121" s="37"/>
      <c r="W121" s="37"/>
      <c r="X121" s="37"/>
      <c r="Y121" s="37"/>
      <c r="Z121" s="37"/>
      <c r="AA121" s="37"/>
      <c r="AB121" s="37"/>
      <c r="AC121" s="37"/>
      <c r="AD121" s="37"/>
      <c r="AE121" s="37"/>
      <c r="AR121" s="175" t="s">
        <v>246</v>
      </c>
      <c r="AT121" s="175" t="s">
        <v>138</v>
      </c>
      <c r="AU121" s="175" t="s">
        <v>82</v>
      </c>
      <c r="AY121" s="18" t="s">
        <v>135</v>
      </c>
      <c r="BE121" s="176">
        <f>IF(N121="základní",J121,0)</f>
        <v>0</v>
      </c>
      <c r="BF121" s="176">
        <f>IF(N121="snížená",J121,0)</f>
        <v>0</v>
      </c>
      <c r="BG121" s="176">
        <f>IF(N121="zákl. přenesená",J121,0)</f>
        <v>0</v>
      </c>
      <c r="BH121" s="176">
        <f>IF(N121="sníž. přenesená",J121,0)</f>
        <v>0</v>
      </c>
      <c r="BI121" s="176">
        <f>IF(N121="nulová",J121,0)</f>
        <v>0</v>
      </c>
      <c r="BJ121" s="18" t="s">
        <v>80</v>
      </c>
      <c r="BK121" s="176">
        <f>ROUND(I121*H121,2)</f>
        <v>0</v>
      </c>
      <c r="BL121" s="18" t="s">
        <v>246</v>
      </c>
      <c r="BM121" s="175" t="s">
        <v>1130</v>
      </c>
    </row>
    <row r="122" s="2" customFormat="1" ht="14.4" customHeight="1">
      <c r="A122" s="37"/>
      <c r="B122" s="163"/>
      <c r="C122" s="164" t="s">
        <v>344</v>
      </c>
      <c r="D122" s="164" t="s">
        <v>138</v>
      </c>
      <c r="E122" s="165" t="s">
        <v>1131</v>
      </c>
      <c r="F122" s="166" t="s">
        <v>1132</v>
      </c>
      <c r="G122" s="167" t="s">
        <v>242</v>
      </c>
      <c r="H122" s="168">
        <v>36</v>
      </c>
      <c r="I122" s="169"/>
      <c r="J122" s="170">
        <f>ROUND(I122*H122,2)</f>
        <v>0</v>
      </c>
      <c r="K122" s="166" t="s">
        <v>1030</v>
      </c>
      <c r="L122" s="38"/>
      <c r="M122" s="171" t="s">
        <v>3</v>
      </c>
      <c r="N122" s="172" t="s">
        <v>43</v>
      </c>
      <c r="O122" s="71"/>
      <c r="P122" s="173">
        <f>O122*H122</f>
        <v>0</v>
      </c>
      <c r="Q122" s="173">
        <v>1.0000000000000001E-05</v>
      </c>
      <c r="R122" s="173">
        <f>Q122*H122</f>
        <v>0.00036000000000000002</v>
      </c>
      <c r="S122" s="173">
        <v>0</v>
      </c>
      <c r="T122" s="174">
        <f>S122*H122</f>
        <v>0</v>
      </c>
      <c r="U122" s="37"/>
      <c r="V122" s="37"/>
      <c r="W122" s="37"/>
      <c r="X122" s="37"/>
      <c r="Y122" s="37"/>
      <c r="Z122" s="37"/>
      <c r="AA122" s="37"/>
      <c r="AB122" s="37"/>
      <c r="AC122" s="37"/>
      <c r="AD122" s="37"/>
      <c r="AE122" s="37"/>
      <c r="AR122" s="175" t="s">
        <v>246</v>
      </c>
      <c r="AT122" s="175" t="s">
        <v>138</v>
      </c>
      <c r="AU122" s="175" t="s">
        <v>82</v>
      </c>
      <c r="AY122" s="18" t="s">
        <v>135</v>
      </c>
      <c r="BE122" s="176">
        <f>IF(N122="základní",J122,0)</f>
        <v>0</v>
      </c>
      <c r="BF122" s="176">
        <f>IF(N122="snížená",J122,0)</f>
        <v>0</v>
      </c>
      <c r="BG122" s="176">
        <f>IF(N122="zákl. přenesená",J122,0)</f>
        <v>0</v>
      </c>
      <c r="BH122" s="176">
        <f>IF(N122="sníž. přenesená",J122,0)</f>
        <v>0</v>
      </c>
      <c r="BI122" s="176">
        <f>IF(N122="nulová",J122,0)</f>
        <v>0</v>
      </c>
      <c r="BJ122" s="18" t="s">
        <v>80</v>
      </c>
      <c r="BK122" s="176">
        <f>ROUND(I122*H122,2)</f>
        <v>0</v>
      </c>
      <c r="BL122" s="18" t="s">
        <v>246</v>
      </c>
      <c r="BM122" s="175" t="s">
        <v>1133</v>
      </c>
    </row>
    <row r="123" s="2" customFormat="1" ht="24.15" customHeight="1">
      <c r="A123" s="37"/>
      <c r="B123" s="163"/>
      <c r="C123" s="164" t="s">
        <v>349</v>
      </c>
      <c r="D123" s="164" t="s">
        <v>138</v>
      </c>
      <c r="E123" s="165" t="s">
        <v>1134</v>
      </c>
      <c r="F123" s="166" t="s">
        <v>1135</v>
      </c>
      <c r="G123" s="167" t="s">
        <v>151</v>
      </c>
      <c r="H123" s="168">
        <v>0.0080000000000000002</v>
      </c>
      <c r="I123" s="169"/>
      <c r="J123" s="170">
        <f>ROUND(I123*H123,2)</f>
        <v>0</v>
      </c>
      <c r="K123" s="166" t="s">
        <v>1030</v>
      </c>
      <c r="L123" s="38"/>
      <c r="M123" s="171" t="s">
        <v>3</v>
      </c>
      <c r="N123" s="172" t="s">
        <v>43</v>
      </c>
      <c r="O123" s="71"/>
      <c r="P123" s="173">
        <f>O123*H123</f>
        <v>0</v>
      </c>
      <c r="Q123" s="173">
        <v>0</v>
      </c>
      <c r="R123" s="173">
        <f>Q123*H123</f>
        <v>0</v>
      </c>
      <c r="S123" s="173">
        <v>0</v>
      </c>
      <c r="T123" s="174">
        <f>S123*H123</f>
        <v>0</v>
      </c>
      <c r="U123" s="37"/>
      <c r="V123" s="37"/>
      <c r="W123" s="37"/>
      <c r="X123" s="37"/>
      <c r="Y123" s="37"/>
      <c r="Z123" s="37"/>
      <c r="AA123" s="37"/>
      <c r="AB123" s="37"/>
      <c r="AC123" s="37"/>
      <c r="AD123" s="37"/>
      <c r="AE123" s="37"/>
      <c r="AR123" s="175" t="s">
        <v>246</v>
      </c>
      <c r="AT123" s="175" t="s">
        <v>138</v>
      </c>
      <c r="AU123" s="175" t="s">
        <v>82</v>
      </c>
      <c r="AY123" s="18" t="s">
        <v>135</v>
      </c>
      <c r="BE123" s="176">
        <f>IF(N123="základní",J123,0)</f>
        <v>0</v>
      </c>
      <c r="BF123" s="176">
        <f>IF(N123="snížená",J123,0)</f>
        <v>0</v>
      </c>
      <c r="BG123" s="176">
        <f>IF(N123="zákl. přenesená",J123,0)</f>
        <v>0</v>
      </c>
      <c r="BH123" s="176">
        <f>IF(N123="sníž. přenesená",J123,0)</f>
        <v>0</v>
      </c>
      <c r="BI123" s="176">
        <f>IF(N123="nulová",J123,0)</f>
        <v>0</v>
      </c>
      <c r="BJ123" s="18" t="s">
        <v>80</v>
      </c>
      <c r="BK123" s="176">
        <f>ROUND(I123*H123,2)</f>
        <v>0</v>
      </c>
      <c r="BL123" s="18" t="s">
        <v>246</v>
      </c>
      <c r="BM123" s="175" t="s">
        <v>1136</v>
      </c>
    </row>
    <row r="124" s="2" customFormat="1" ht="24.15" customHeight="1">
      <c r="A124" s="37"/>
      <c r="B124" s="163"/>
      <c r="C124" s="164" t="s">
        <v>357</v>
      </c>
      <c r="D124" s="164" t="s">
        <v>138</v>
      </c>
      <c r="E124" s="165" t="s">
        <v>1137</v>
      </c>
      <c r="F124" s="166" t="s">
        <v>1138</v>
      </c>
      <c r="G124" s="167" t="s">
        <v>151</v>
      </c>
      <c r="H124" s="168">
        <v>0.041000000000000002</v>
      </c>
      <c r="I124" s="169"/>
      <c r="J124" s="170">
        <f>ROUND(I124*H124,2)</f>
        <v>0</v>
      </c>
      <c r="K124" s="166" t="s">
        <v>1030</v>
      </c>
      <c r="L124" s="38"/>
      <c r="M124" s="171" t="s">
        <v>3</v>
      </c>
      <c r="N124" s="172" t="s">
        <v>43</v>
      </c>
      <c r="O124" s="71"/>
      <c r="P124" s="173">
        <f>O124*H124</f>
        <v>0</v>
      </c>
      <c r="Q124" s="173">
        <v>0</v>
      </c>
      <c r="R124" s="173">
        <f>Q124*H124</f>
        <v>0</v>
      </c>
      <c r="S124" s="173">
        <v>0</v>
      </c>
      <c r="T124" s="174">
        <f>S124*H124</f>
        <v>0</v>
      </c>
      <c r="U124" s="37"/>
      <c r="V124" s="37"/>
      <c r="W124" s="37"/>
      <c r="X124" s="37"/>
      <c r="Y124" s="37"/>
      <c r="Z124" s="37"/>
      <c r="AA124" s="37"/>
      <c r="AB124" s="37"/>
      <c r="AC124" s="37"/>
      <c r="AD124" s="37"/>
      <c r="AE124" s="37"/>
      <c r="AR124" s="175" t="s">
        <v>246</v>
      </c>
      <c r="AT124" s="175" t="s">
        <v>138</v>
      </c>
      <c r="AU124" s="175" t="s">
        <v>82</v>
      </c>
      <c r="AY124" s="18" t="s">
        <v>135</v>
      </c>
      <c r="BE124" s="176">
        <f>IF(N124="základní",J124,0)</f>
        <v>0</v>
      </c>
      <c r="BF124" s="176">
        <f>IF(N124="snížená",J124,0)</f>
        <v>0</v>
      </c>
      <c r="BG124" s="176">
        <f>IF(N124="zákl. přenesená",J124,0)</f>
        <v>0</v>
      </c>
      <c r="BH124" s="176">
        <f>IF(N124="sníž. přenesená",J124,0)</f>
        <v>0</v>
      </c>
      <c r="BI124" s="176">
        <f>IF(N124="nulová",J124,0)</f>
        <v>0</v>
      </c>
      <c r="BJ124" s="18" t="s">
        <v>80</v>
      </c>
      <c r="BK124" s="176">
        <f>ROUND(I124*H124,2)</f>
        <v>0</v>
      </c>
      <c r="BL124" s="18" t="s">
        <v>246</v>
      </c>
      <c r="BM124" s="175" t="s">
        <v>1139</v>
      </c>
    </row>
    <row r="125" s="12" customFormat="1" ht="22.8" customHeight="1">
      <c r="A125" s="12"/>
      <c r="B125" s="150"/>
      <c r="C125" s="12"/>
      <c r="D125" s="151" t="s">
        <v>71</v>
      </c>
      <c r="E125" s="161" t="s">
        <v>527</v>
      </c>
      <c r="F125" s="161" t="s">
        <v>528</v>
      </c>
      <c r="G125" s="12"/>
      <c r="H125" s="12"/>
      <c r="I125" s="153"/>
      <c r="J125" s="162">
        <f>BK125</f>
        <v>0</v>
      </c>
      <c r="K125" s="12"/>
      <c r="L125" s="150"/>
      <c r="M125" s="155"/>
      <c r="N125" s="156"/>
      <c r="O125" s="156"/>
      <c r="P125" s="157">
        <f>SUM(P126:P142)</f>
        <v>0</v>
      </c>
      <c r="Q125" s="156"/>
      <c r="R125" s="157">
        <f>SUM(R126:R142)</f>
        <v>0.14509399560000005</v>
      </c>
      <c r="S125" s="156"/>
      <c r="T125" s="158">
        <f>SUM(T126:T142)</f>
        <v>0.16394000000000003</v>
      </c>
      <c r="U125" s="12"/>
      <c r="V125" s="12"/>
      <c r="W125" s="12"/>
      <c r="X125" s="12"/>
      <c r="Y125" s="12"/>
      <c r="Z125" s="12"/>
      <c r="AA125" s="12"/>
      <c r="AB125" s="12"/>
      <c r="AC125" s="12"/>
      <c r="AD125" s="12"/>
      <c r="AE125" s="12"/>
      <c r="AR125" s="151" t="s">
        <v>82</v>
      </c>
      <c r="AT125" s="159" t="s">
        <v>71</v>
      </c>
      <c r="AU125" s="159" t="s">
        <v>80</v>
      </c>
      <c r="AY125" s="151" t="s">
        <v>135</v>
      </c>
      <c r="BK125" s="160">
        <f>SUM(BK126:BK142)</f>
        <v>0</v>
      </c>
    </row>
    <row r="126" s="2" customFormat="1" ht="14.4" customHeight="1">
      <c r="A126" s="37"/>
      <c r="B126" s="163"/>
      <c r="C126" s="164" t="s">
        <v>361</v>
      </c>
      <c r="D126" s="164" t="s">
        <v>138</v>
      </c>
      <c r="E126" s="165" t="s">
        <v>1140</v>
      </c>
      <c r="F126" s="166" t="s">
        <v>1141</v>
      </c>
      <c r="G126" s="167" t="s">
        <v>532</v>
      </c>
      <c r="H126" s="168">
        <v>2</v>
      </c>
      <c r="I126" s="169"/>
      <c r="J126" s="170">
        <f>ROUND(I126*H126,2)</f>
        <v>0</v>
      </c>
      <c r="K126" s="166" t="s">
        <v>1030</v>
      </c>
      <c r="L126" s="38"/>
      <c r="M126" s="171" t="s">
        <v>3</v>
      </c>
      <c r="N126" s="172" t="s">
        <v>43</v>
      </c>
      <c r="O126" s="71"/>
      <c r="P126" s="173">
        <f>O126*H126</f>
        <v>0</v>
      </c>
      <c r="Q126" s="173">
        <v>0</v>
      </c>
      <c r="R126" s="173">
        <f>Q126*H126</f>
        <v>0</v>
      </c>
      <c r="S126" s="173">
        <v>0.034200000000000001</v>
      </c>
      <c r="T126" s="174">
        <f>S126*H126</f>
        <v>0.068400000000000002</v>
      </c>
      <c r="U126" s="37"/>
      <c r="V126" s="37"/>
      <c r="W126" s="37"/>
      <c r="X126" s="37"/>
      <c r="Y126" s="37"/>
      <c r="Z126" s="37"/>
      <c r="AA126" s="37"/>
      <c r="AB126" s="37"/>
      <c r="AC126" s="37"/>
      <c r="AD126" s="37"/>
      <c r="AE126" s="37"/>
      <c r="AR126" s="175" t="s">
        <v>246</v>
      </c>
      <c r="AT126" s="175" t="s">
        <v>138</v>
      </c>
      <c r="AU126" s="175" t="s">
        <v>82</v>
      </c>
      <c r="AY126" s="18" t="s">
        <v>135</v>
      </c>
      <c r="BE126" s="176">
        <f>IF(N126="základní",J126,0)</f>
        <v>0</v>
      </c>
      <c r="BF126" s="176">
        <f>IF(N126="snížená",J126,0)</f>
        <v>0</v>
      </c>
      <c r="BG126" s="176">
        <f>IF(N126="zákl. přenesená",J126,0)</f>
        <v>0</v>
      </c>
      <c r="BH126" s="176">
        <f>IF(N126="sníž. přenesená",J126,0)</f>
        <v>0</v>
      </c>
      <c r="BI126" s="176">
        <f>IF(N126="nulová",J126,0)</f>
        <v>0</v>
      </c>
      <c r="BJ126" s="18" t="s">
        <v>80</v>
      </c>
      <c r="BK126" s="176">
        <f>ROUND(I126*H126,2)</f>
        <v>0</v>
      </c>
      <c r="BL126" s="18" t="s">
        <v>246</v>
      </c>
      <c r="BM126" s="175" t="s">
        <v>1142</v>
      </c>
    </row>
    <row r="127" s="2" customFormat="1" ht="14.4" customHeight="1">
      <c r="A127" s="37"/>
      <c r="B127" s="163"/>
      <c r="C127" s="164" t="s">
        <v>369</v>
      </c>
      <c r="D127" s="164" t="s">
        <v>138</v>
      </c>
      <c r="E127" s="165" t="s">
        <v>1143</v>
      </c>
      <c r="F127" s="166" t="s">
        <v>1144</v>
      </c>
      <c r="G127" s="167" t="s">
        <v>285</v>
      </c>
      <c r="H127" s="168">
        <v>2</v>
      </c>
      <c r="I127" s="169"/>
      <c r="J127" s="170">
        <f>ROUND(I127*H127,2)</f>
        <v>0</v>
      </c>
      <c r="K127" s="166" t="s">
        <v>1030</v>
      </c>
      <c r="L127" s="38"/>
      <c r="M127" s="171" t="s">
        <v>3</v>
      </c>
      <c r="N127" s="172" t="s">
        <v>43</v>
      </c>
      <c r="O127" s="71"/>
      <c r="P127" s="173">
        <f>O127*H127</f>
        <v>0</v>
      </c>
      <c r="Q127" s="173">
        <v>0.0024188362999999998</v>
      </c>
      <c r="R127" s="173">
        <f>Q127*H127</f>
        <v>0.0048376725999999997</v>
      </c>
      <c r="S127" s="173">
        <v>0</v>
      </c>
      <c r="T127" s="174">
        <f>S127*H127</f>
        <v>0</v>
      </c>
      <c r="U127" s="37"/>
      <c r="V127" s="37"/>
      <c r="W127" s="37"/>
      <c r="X127" s="37"/>
      <c r="Y127" s="37"/>
      <c r="Z127" s="37"/>
      <c r="AA127" s="37"/>
      <c r="AB127" s="37"/>
      <c r="AC127" s="37"/>
      <c r="AD127" s="37"/>
      <c r="AE127" s="37"/>
      <c r="AR127" s="175" t="s">
        <v>246</v>
      </c>
      <c r="AT127" s="175" t="s">
        <v>138</v>
      </c>
      <c r="AU127" s="175" t="s">
        <v>82</v>
      </c>
      <c r="AY127" s="18" t="s">
        <v>135</v>
      </c>
      <c r="BE127" s="176">
        <f>IF(N127="základní",J127,0)</f>
        <v>0</v>
      </c>
      <c r="BF127" s="176">
        <f>IF(N127="snížená",J127,0)</f>
        <v>0</v>
      </c>
      <c r="BG127" s="176">
        <f>IF(N127="zákl. přenesená",J127,0)</f>
        <v>0</v>
      </c>
      <c r="BH127" s="176">
        <f>IF(N127="sníž. přenesená",J127,0)</f>
        <v>0</v>
      </c>
      <c r="BI127" s="176">
        <f>IF(N127="nulová",J127,0)</f>
        <v>0</v>
      </c>
      <c r="BJ127" s="18" t="s">
        <v>80</v>
      </c>
      <c r="BK127" s="176">
        <f>ROUND(I127*H127,2)</f>
        <v>0</v>
      </c>
      <c r="BL127" s="18" t="s">
        <v>246</v>
      </c>
      <c r="BM127" s="175" t="s">
        <v>1145</v>
      </c>
    </row>
    <row r="128" s="2" customFormat="1" ht="14.4" customHeight="1">
      <c r="A128" s="37"/>
      <c r="B128" s="163"/>
      <c r="C128" s="198" t="s">
        <v>374</v>
      </c>
      <c r="D128" s="198" t="s">
        <v>290</v>
      </c>
      <c r="E128" s="199" t="s">
        <v>1146</v>
      </c>
      <c r="F128" s="200" t="s">
        <v>1147</v>
      </c>
      <c r="G128" s="201" t="s">
        <v>885</v>
      </c>
      <c r="H128" s="202">
        <v>2</v>
      </c>
      <c r="I128" s="203"/>
      <c r="J128" s="204">
        <f>ROUND(I128*H128,2)</f>
        <v>0</v>
      </c>
      <c r="K128" s="200" t="s">
        <v>3</v>
      </c>
      <c r="L128" s="205"/>
      <c r="M128" s="206" t="s">
        <v>3</v>
      </c>
      <c r="N128" s="207" t="s">
        <v>43</v>
      </c>
      <c r="O128" s="71"/>
      <c r="P128" s="173">
        <f>O128*H128</f>
        <v>0</v>
      </c>
      <c r="Q128" s="173">
        <v>0</v>
      </c>
      <c r="R128" s="173">
        <f>Q128*H128</f>
        <v>0</v>
      </c>
      <c r="S128" s="173">
        <v>0</v>
      </c>
      <c r="T128" s="174">
        <f>S128*H128</f>
        <v>0</v>
      </c>
      <c r="U128" s="37"/>
      <c r="V128" s="37"/>
      <c r="W128" s="37"/>
      <c r="X128" s="37"/>
      <c r="Y128" s="37"/>
      <c r="Z128" s="37"/>
      <c r="AA128" s="37"/>
      <c r="AB128" s="37"/>
      <c r="AC128" s="37"/>
      <c r="AD128" s="37"/>
      <c r="AE128" s="37"/>
      <c r="AR128" s="175" t="s">
        <v>333</v>
      </c>
      <c r="AT128" s="175" t="s">
        <v>290</v>
      </c>
      <c r="AU128" s="175" t="s">
        <v>82</v>
      </c>
      <c r="AY128" s="18" t="s">
        <v>135</v>
      </c>
      <c r="BE128" s="176">
        <f>IF(N128="základní",J128,0)</f>
        <v>0</v>
      </c>
      <c r="BF128" s="176">
        <f>IF(N128="snížená",J128,0)</f>
        <v>0</v>
      </c>
      <c r="BG128" s="176">
        <f>IF(N128="zákl. přenesená",J128,0)</f>
        <v>0</v>
      </c>
      <c r="BH128" s="176">
        <f>IF(N128="sníž. přenesená",J128,0)</f>
        <v>0</v>
      </c>
      <c r="BI128" s="176">
        <f>IF(N128="nulová",J128,0)</f>
        <v>0</v>
      </c>
      <c r="BJ128" s="18" t="s">
        <v>80</v>
      </c>
      <c r="BK128" s="176">
        <f>ROUND(I128*H128,2)</f>
        <v>0</v>
      </c>
      <c r="BL128" s="18" t="s">
        <v>246</v>
      </c>
      <c r="BM128" s="175" t="s">
        <v>1148</v>
      </c>
    </row>
    <row r="129" s="2" customFormat="1" ht="14.4" customHeight="1">
      <c r="A129" s="37"/>
      <c r="B129" s="163"/>
      <c r="C129" s="198" t="s">
        <v>381</v>
      </c>
      <c r="D129" s="198" t="s">
        <v>290</v>
      </c>
      <c r="E129" s="199" t="s">
        <v>1149</v>
      </c>
      <c r="F129" s="200" t="s">
        <v>1150</v>
      </c>
      <c r="G129" s="201" t="s">
        <v>885</v>
      </c>
      <c r="H129" s="202">
        <v>2</v>
      </c>
      <c r="I129" s="203"/>
      <c r="J129" s="204">
        <f>ROUND(I129*H129,2)</f>
        <v>0</v>
      </c>
      <c r="K129" s="200" t="s">
        <v>3</v>
      </c>
      <c r="L129" s="205"/>
      <c r="M129" s="206" t="s">
        <v>3</v>
      </c>
      <c r="N129" s="207" t="s">
        <v>43</v>
      </c>
      <c r="O129" s="71"/>
      <c r="P129" s="173">
        <f>O129*H129</f>
        <v>0</v>
      </c>
      <c r="Q129" s="173">
        <v>0</v>
      </c>
      <c r="R129" s="173">
        <f>Q129*H129</f>
        <v>0</v>
      </c>
      <c r="S129" s="173">
        <v>0</v>
      </c>
      <c r="T129" s="174">
        <f>S129*H129</f>
        <v>0</v>
      </c>
      <c r="U129" s="37"/>
      <c r="V129" s="37"/>
      <c r="W129" s="37"/>
      <c r="X129" s="37"/>
      <c r="Y129" s="37"/>
      <c r="Z129" s="37"/>
      <c r="AA129" s="37"/>
      <c r="AB129" s="37"/>
      <c r="AC129" s="37"/>
      <c r="AD129" s="37"/>
      <c r="AE129" s="37"/>
      <c r="AR129" s="175" t="s">
        <v>333</v>
      </c>
      <c r="AT129" s="175" t="s">
        <v>290</v>
      </c>
      <c r="AU129" s="175" t="s">
        <v>82</v>
      </c>
      <c r="AY129" s="18" t="s">
        <v>135</v>
      </c>
      <c r="BE129" s="176">
        <f>IF(N129="základní",J129,0)</f>
        <v>0</v>
      </c>
      <c r="BF129" s="176">
        <f>IF(N129="snížená",J129,0)</f>
        <v>0</v>
      </c>
      <c r="BG129" s="176">
        <f>IF(N129="zákl. přenesená",J129,0)</f>
        <v>0</v>
      </c>
      <c r="BH129" s="176">
        <f>IF(N129="sníž. přenesená",J129,0)</f>
        <v>0</v>
      </c>
      <c r="BI129" s="176">
        <f>IF(N129="nulová",J129,0)</f>
        <v>0</v>
      </c>
      <c r="BJ129" s="18" t="s">
        <v>80</v>
      </c>
      <c r="BK129" s="176">
        <f>ROUND(I129*H129,2)</f>
        <v>0</v>
      </c>
      <c r="BL129" s="18" t="s">
        <v>246</v>
      </c>
      <c r="BM129" s="175" t="s">
        <v>1151</v>
      </c>
    </row>
    <row r="130" s="2" customFormat="1" ht="14.4" customHeight="1">
      <c r="A130" s="37"/>
      <c r="B130" s="163"/>
      <c r="C130" s="164" t="s">
        <v>386</v>
      </c>
      <c r="D130" s="164" t="s">
        <v>138</v>
      </c>
      <c r="E130" s="165" t="s">
        <v>1152</v>
      </c>
      <c r="F130" s="166" t="s">
        <v>1153</v>
      </c>
      <c r="G130" s="167" t="s">
        <v>532</v>
      </c>
      <c r="H130" s="168">
        <v>2</v>
      </c>
      <c r="I130" s="169"/>
      <c r="J130" s="170">
        <f>ROUND(I130*H130,2)</f>
        <v>0</v>
      </c>
      <c r="K130" s="166" t="s">
        <v>1030</v>
      </c>
      <c r="L130" s="38"/>
      <c r="M130" s="171" t="s">
        <v>3</v>
      </c>
      <c r="N130" s="172" t="s">
        <v>43</v>
      </c>
      <c r="O130" s="71"/>
      <c r="P130" s="173">
        <f>O130*H130</f>
        <v>0</v>
      </c>
      <c r="Q130" s="173">
        <v>0</v>
      </c>
      <c r="R130" s="173">
        <f>Q130*H130</f>
        <v>0</v>
      </c>
      <c r="S130" s="173">
        <v>0.019460000000000002</v>
      </c>
      <c r="T130" s="174">
        <f>S130*H130</f>
        <v>0.038920000000000003</v>
      </c>
      <c r="U130" s="37"/>
      <c r="V130" s="37"/>
      <c r="W130" s="37"/>
      <c r="X130" s="37"/>
      <c r="Y130" s="37"/>
      <c r="Z130" s="37"/>
      <c r="AA130" s="37"/>
      <c r="AB130" s="37"/>
      <c r="AC130" s="37"/>
      <c r="AD130" s="37"/>
      <c r="AE130" s="37"/>
      <c r="AR130" s="175" t="s">
        <v>246</v>
      </c>
      <c r="AT130" s="175" t="s">
        <v>138</v>
      </c>
      <c r="AU130" s="175" t="s">
        <v>82</v>
      </c>
      <c r="AY130" s="18" t="s">
        <v>135</v>
      </c>
      <c r="BE130" s="176">
        <f>IF(N130="základní",J130,0)</f>
        <v>0</v>
      </c>
      <c r="BF130" s="176">
        <f>IF(N130="snížená",J130,0)</f>
        <v>0</v>
      </c>
      <c r="BG130" s="176">
        <f>IF(N130="zákl. přenesená",J130,0)</f>
        <v>0</v>
      </c>
      <c r="BH130" s="176">
        <f>IF(N130="sníž. přenesená",J130,0)</f>
        <v>0</v>
      </c>
      <c r="BI130" s="176">
        <f>IF(N130="nulová",J130,0)</f>
        <v>0</v>
      </c>
      <c r="BJ130" s="18" t="s">
        <v>80</v>
      </c>
      <c r="BK130" s="176">
        <f>ROUND(I130*H130,2)</f>
        <v>0</v>
      </c>
      <c r="BL130" s="18" t="s">
        <v>246</v>
      </c>
      <c r="BM130" s="175" t="s">
        <v>1154</v>
      </c>
    </row>
    <row r="131" s="2" customFormat="1" ht="24.15" customHeight="1">
      <c r="A131" s="37"/>
      <c r="B131" s="163"/>
      <c r="C131" s="164" t="s">
        <v>392</v>
      </c>
      <c r="D131" s="164" t="s">
        <v>138</v>
      </c>
      <c r="E131" s="165" t="s">
        <v>1155</v>
      </c>
      <c r="F131" s="166" t="s">
        <v>1156</v>
      </c>
      <c r="G131" s="167" t="s">
        <v>532</v>
      </c>
      <c r="H131" s="168">
        <v>2</v>
      </c>
      <c r="I131" s="169"/>
      <c r="J131" s="170">
        <f>ROUND(I131*H131,2)</f>
        <v>0</v>
      </c>
      <c r="K131" s="166" t="s">
        <v>1030</v>
      </c>
      <c r="L131" s="38"/>
      <c r="M131" s="171" t="s">
        <v>3</v>
      </c>
      <c r="N131" s="172" t="s">
        <v>43</v>
      </c>
      <c r="O131" s="71"/>
      <c r="P131" s="173">
        <f>O131*H131</f>
        <v>0</v>
      </c>
      <c r="Q131" s="173">
        <v>0.0149692765</v>
      </c>
      <c r="R131" s="173">
        <f>Q131*H131</f>
        <v>0.029938553</v>
      </c>
      <c r="S131" s="173">
        <v>0</v>
      </c>
      <c r="T131" s="174">
        <f>S131*H131</f>
        <v>0</v>
      </c>
      <c r="U131" s="37"/>
      <c r="V131" s="37"/>
      <c r="W131" s="37"/>
      <c r="X131" s="37"/>
      <c r="Y131" s="37"/>
      <c r="Z131" s="37"/>
      <c r="AA131" s="37"/>
      <c r="AB131" s="37"/>
      <c r="AC131" s="37"/>
      <c r="AD131" s="37"/>
      <c r="AE131" s="37"/>
      <c r="AR131" s="175" t="s">
        <v>246</v>
      </c>
      <c r="AT131" s="175" t="s">
        <v>138</v>
      </c>
      <c r="AU131" s="175" t="s">
        <v>82</v>
      </c>
      <c r="AY131" s="18" t="s">
        <v>135</v>
      </c>
      <c r="BE131" s="176">
        <f>IF(N131="základní",J131,0)</f>
        <v>0</v>
      </c>
      <c r="BF131" s="176">
        <f>IF(N131="snížená",J131,0)</f>
        <v>0</v>
      </c>
      <c r="BG131" s="176">
        <f>IF(N131="zákl. přenesená",J131,0)</f>
        <v>0</v>
      </c>
      <c r="BH131" s="176">
        <f>IF(N131="sníž. přenesená",J131,0)</f>
        <v>0</v>
      </c>
      <c r="BI131" s="176">
        <f>IF(N131="nulová",J131,0)</f>
        <v>0</v>
      </c>
      <c r="BJ131" s="18" t="s">
        <v>80</v>
      </c>
      <c r="BK131" s="176">
        <f>ROUND(I131*H131,2)</f>
        <v>0</v>
      </c>
      <c r="BL131" s="18" t="s">
        <v>246</v>
      </c>
      <c r="BM131" s="175" t="s">
        <v>1157</v>
      </c>
    </row>
    <row r="132" s="2" customFormat="1" ht="24.15" customHeight="1">
      <c r="A132" s="37"/>
      <c r="B132" s="163"/>
      <c r="C132" s="164" t="s">
        <v>397</v>
      </c>
      <c r="D132" s="164" t="s">
        <v>138</v>
      </c>
      <c r="E132" s="165" t="s">
        <v>1158</v>
      </c>
      <c r="F132" s="166" t="s">
        <v>1159</v>
      </c>
      <c r="G132" s="167" t="s">
        <v>532</v>
      </c>
      <c r="H132" s="168">
        <v>2</v>
      </c>
      <c r="I132" s="169"/>
      <c r="J132" s="170">
        <f>ROUND(I132*H132,2)</f>
        <v>0</v>
      </c>
      <c r="K132" s="166" t="s">
        <v>1030</v>
      </c>
      <c r="L132" s="38"/>
      <c r="M132" s="171" t="s">
        <v>3</v>
      </c>
      <c r="N132" s="172" t="s">
        <v>43</v>
      </c>
      <c r="O132" s="71"/>
      <c r="P132" s="173">
        <f>O132*H132</f>
        <v>0</v>
      </c>
      <c r="Q132" s="173">
        <v>0.01196</v>
      </c>
      <c r="R132" s="173">
        <f>Q132*H132</f>
        <v>0.02392</v>
      </c>
      <c r="S132" s="173">
        <v>0</v>
      </c>
      <c r="T132" s="174">
        <f>S132*H132</f>
        <v>0</v>
      </c>
      <c r="U132" s="37"/>
      <c r="V132" s="37"/>
      <c r="W132" s="37"/>
      <c r="X132" s="37"/>
      <c r="Y132" s="37"/>
      <c r="Z132" s="37"/>
      <c r="AA132" s="37"/>
      <c r="AB132" s="37"/>
      <c r="AC132" s="37"/>
      <c r="AD132" s="37"/>
      <c r="AE132" s="37"/>
      <c r="AR132" s="175" t="s">
        <v>246</v>
      </c>
      <c r="AT132" s="175" t="s">
        <v>138</v>
      </c>
      <c r="AU132" s="175" t="s">
        <v>82</v>
      </c>
      <c r="AY132" s="18" t="s">
        <v>135</v>
      </c>
      <c r="BE132" s="176">
        <f>IF(N132="základní",J132,0)</f>
        <v>0</v>
      </c>
      <c r="BF132" s="176">
        <f>IF(N132="snížená",J132,0)</f>
        <v>0</v>
      </c>
      <c r="BG132" s="176">
        <f>IF(N132="zákl. přenesená",J132,0)</f>
        <v>0</v>
      </c>
      <c r="BH132" s="176">
        <f>IF(N132="sníž. přenesená",J132,0)</f>
        <v>0</v>
      </c>
      <c r="BI132" s="176">
        <f>IF(N132="nulová",J132,0)</f>
        <v>0</v>
      </c>
      <c r="BJ132" s="18" t="s">
        <v>80</v>
      </c>
      <c r="BK132" s="176">
        <f>ROUND(I132*H132,2)</f>
        <v>0</v>
      </c>
      <c r="BL132" s="18" t="s">
        <v>246</v>
      </c>
      <c r="BM132" s="175" t="s">
        <v>1160</v>
      </c>
    </row>
    <row r="133" s="2" customFormat="1" ht="14.4" customHeight="1">
      <c r="A133" s="37"/>
      <c r="B133" s="163"/>
      <c r="C133" s="164" t="s">
        <v>403</v>
      </c>
      <c r="D133" s="164" t="s">
        <v>138</v>
      </c>
      <c r="E133" s="165" t="s">
        <v>1161</v>
      </c>
      <c r="F133" s="166" t="s">
        <v>1162</v>
      </c>
      <c r="G133" s="167" t="s">
        <v>532</v>
      </c>
      <c r="H133" s="168">
        <v>2</v>
      </c>
      <c r="I133" s="169"/>
      <c r="J133" s="170">
        <f>ROUND(I133*H133,2)</f>
        <v>0</v>
      </c>
      <c r="K133" s="166" t="s">
        <v>1030</v>
      </c>
      <c r="L133" s="38"/>
      <c r="M133" s="171" t="s">
        <v>3</v>
      </c>
      <c r="N133" s="172" t="s">
        <v>43</v>
      </c>
      <c r="O133" s="71"/>
      <c r="P133" s="173">
        <f>O133*H133</f>
        <v>0</v>
      </c>
      <c r="Q133" s="173">
        <v>0</v>
      </c>
      <c r="R133" s="173">
        <f>Q133*H133</f>
        <v>0</v>
      </c>
      <c r="S133" s="173">
        <v>0.024500000000000001</v>
      </c>
      <c r="T133" s="174">
        <f>S133*H133</f>
        <v>0.049000000000000002</v>
      </c>
      <c r="U133" s="37"/>
      <c r="V133" s="37"/>
      <c r="W133" s="37"/>
      <c r="X133" s="37"/>
      <c r="Y133" s="37"/>
      <c r="Z133" s="37"/>
      <c r="AA133" s="37"/>
      <c r="AB133" s="37"/>
      <c r="AC133" s="37"/>
      <c r="AD133" s="37"/>
      <c r="AE133" s="37"/>
      <c r="AR133" s="175" t="s">
        <v>246</v>
      </c>
      <c r="AT133" s="175" t="s">
        <v>138</v>
      </c>
      <c r="AU133" s="175" t="s">
        <v>82</v>
      </c>
      <c r="AY133" s="18" t="s">
        <v>135</v>
      </c>
      <c r="BE133" s="176">
        <f>IF(N133="základní",J133,0)</f>
        <v>0</v>
      </c>
      <c r="BF133" s="176">
        <f>IF(N133="snížená",J133,0)</f>
        <v>0</v>
      </c>
      <c r="BG133" s="176">
        <f>IF(N133="zákl. přenesená",J133,0)</f>
        <v>0</v>
      </c>
      <c r="BH133" s="176">
        <f>IF(N133="sníž. přenesená",J133,0)</f>
        <v>0</v>
      </c>
      <c r="BI133" s="176">
        <f>IF(N133="nulová",J133,0)</f>
        <v>0</v>
      </c>
      <c r="BJ133" s="18" t="s">
        <v>80</v>
      </c>
      <c r="BK133" s="176">
        <f>ROUND(I133*H133,2)</f>
        <v>0</v>
      </c>
      <c r="BL133" s="18" t="s">
        <v>246</v>
      </c>
      <c r="BM133" s="175" t="s">
        <v>1163</v>
      </c>
    </row>
    <row r="134" s="2" customFormat="1" ht="37.8" customHeight="1">
      <c r="A134" s="37"/>
      <c r="B134" s="163"/>
      <c r="C134" s="164" t="s">
        <v>408</v>
      </c>
      <c r="D134" s="164" t="s">
        <v>138</v>
      </c>
      <c r="E134" s="165" t="s">
        <v>1164</v>
      </c>
      <c r="F134" s="166" t="s">
        <v>1165</v>
      </c>
      <c r="G134" s="167" t="s">
        <v>532</v>
      </c>
      <c r="H134" s="168">
        <v>2</v>
      </c>
      <c r="I134" s="169"/>
      <c r="J134" s="170">
        <f>ROUND(I134*H134,2)</f>
        <v>0</v>
      </c>
      <c r="K134" s="166" t="s">
        <v>1030</v>
      </c>
      <c r="L134" s="38"/>
      <c r="M134" s="171" t="s">
        <v>3</v>
      </c>
      <c r="N134" s="172" t="s">
        <v>43</v>
      </c>
      <c r="O134" s="71"/>
      <c r="P134" s="173">
        <f>O134*H134</f>
        <v>0</v>
      </c>
      <c r="Q134" s="173">
        <v>0.036459999999999999</v>
      </c>
      <c r="R134" s="173">
        <f>Q134*H134</f>
        <v>0.072919999999999999</v>
      </c>
      <c r="S134" s="173">
        <v>0</v>
      </c>
      <c r="T134" s="174">
        <f>S134*H134</f>
        <v>0</v>
      </c>
      <c r="U134" s="37"/>
      <c r="V134" s="37"/>
      <c r="W134" s="37"/>
      <c r="X134" s="37"/>
      <c r="Y134" s="37"/>
      <c r="Z134" s="37"/>
      <c r="AA134" s="37"/>
      <c r="AB134" s="37"/>
      <c r="AC134" s="37"/>
      <c r="AD134" s="37"/>
      <c r="AE134" s="37"/>
      <c r="AR134" s="175" t="s">
        <v>246</v>
      </c>
      <c r="AT134" s="175" t="s">
        <v>138</v>
      </c>
      <c r="AU134" s="175" t="s">
        <v>82</v>
      </c>
      <c r="AY134" s="18" t="s">
        <v>135</v>
      </c>
      <c r="BE134" s="176">
        <f>IF(N134="základní",J134,0)</f>
        <v>0</v>
      </c>
      <c r="BF134" s="176">
        <f>IF(N134="snížená",J134,0)</f>
        <v>0</v>
      </c>
      <c r="BG134" s="176">
        <f>IF(N134="zákl. přenesená",J134,0)</f>
        <v>0</v>
      </c>
      <c r="BH134" s="176">
        <f>IF(N134="sníž. přenesená",J134,0)</f>
        <v>0</v>
      </c>
      <c r="BI134" s="176">
        <f>IF(N134="nulová",J134,0)</f>
        <v>0</v>
      </c>
      <c r="BJ134" s="18" t="s">
        <v>80</v>
      </c>
      <c r="BK134" s="176">
        <f>ROUND(I134*H134,2)</f>
        <v>0</v>
      </c>
      <c r="BL134" s="18" t="s">
        <v>246</v>
      </c>
      <c r="BM134" s="175" t="s">
        <v>1166</v>
      </c>
    </row>
    <row r="135" s="2" customFormat="1" ht="24.15" customHeight="1">
      <c r="A135" s="37"/>
      <c r="B135" s="163"/>
      <c r="C135" s="164" t="s">
        <v>413</v>
      </c>
      <c r="D135" s="164" t="s">
        <v>138</v>
      </c>
      <c r="E135" s="165" t="s">
        <v>1167</v>
      </c>
      <c r="F135" s="166" t="s">
        <v>1168</v>
      </c>
      <c r="G135" s="167" t="s">
        <v>151</v>
      </c>
      <c r="H135" s="168">
        <v>0.13400000000000001</v>
      </c>
      <c r="I135" s="169"/>
      <c r="J135" s="170">
        <f>ROUND(I135*H135,2)</f>
        <v>0</v>
      </c>
      <c r="K135" s="166" t="s">
        <v>1030</v>
      </c>
      <c r="L135" s="38"/>
      <c r="M135" s="171" t="s">
        <v>3</v>
      </c>
      <c r="N135" s="172" t="s">
        <v>43</v>
      </c>
      <c r="O135" s="71"/>
      <c r="P135" s="173">
        <f>O135*H135</f>
        <v>0</v>
      </c>
      <c r="Q135" s="173">
        <v>0</v>
      </c>
      <c r="R135" s="173">
        <f>Q135*H135</f>
        <v>0</v>
      </c>
      <c r="S135" s="173">
        <v>0</v>
      </c>
      <c r="T135" s="174">
        <f>S135*H135</f>
        <v>0</v>
      </c>
      <c r="U135" s="37"/>
      <c r="V135" s="37"/>
      <c r="W135" s="37"/>
      <c r="X135" s="37"/>
      <c r="Y135" s="37"/>
      <c r="Z135" s="37"/>
      <c r="AA135" s="37"/>
      <c r="AB135" s="37"/>
      <c r="AC135" s="37"/>
      <c r="AD135" s="37"/>
      <c r="AE135" s="37"/>
      <c r="AR135" s="175" t="s">
        <v>246</v>
      </c>
      <c r="AT135" s="175" t="s">
        <v>138</v>
      </c>
      <c r="AU135" s="175" t="s">
        <v>82</v>
      </c>
      <c r="AY135" s="18" t="s">
        <v>135</v>
      </c>
      <c r="BE135" s="176">
        <f>IF(N135="základní",J135,0)</f>
        <v>0</v>
      </c>
      <c r="BF135" s="176">
        <f>IF(N135="snížená",J135,0)</f>
        <v>0</v>
      </c>
      <c r="BG135" s="176">
        <f>IF(N135="zákl. přenesená",J135,0)</f>
        <v>0</v>
      </c>
      <c r="BH135" s="176">
        <f>IF(N135="sníž. přenesená",J135,0)</f>
        <v>0</v>
      </c>
      <c r="BI135" s="176">
        <f>IF(N135="nulová",J135,0)</f>
        <v>0</v>
      </c>
      <c r="BJ135" s="18" t="s">
        <v>80</v>
      </c>
      <c r="BK135" s="176">
        <f>ROUND(I135*H135,2)</f>
        <v>0</v>
      </c>
      <c r="BL135" s="18" t="s">
        <v>246</v>
      </c>
      <c r="BM135" s="175" t="s">
        <v>1169</v>
      </c>
    </row>
    <row r="136" s="2" customFormat="1" ht="24.15" customHeight="1">
      <c r="A136" s="37"/>
      <c r="B136" s="163"/>
      <c r="C136" s="164" t="s">
        <v>418</v>
      </c>
      <c r="D136" s="164" t="s">
        <v>138</v>
      </c>
      <c r="E136" s="165" t="s">
        <v>1170</v>
      </c>
      <c r="F136" s="166" t="s">
        <v>1171</v>
      </c>
      <c r="G136" s="167" t="s">
        <v>532</v>
      </c>
      <c r="H136" s="168">
        <v>8</v>
      </c>
      <c r="I136" s="169"/>
      <c r="J136" s="170">
        <f>ROUND(I136*H136,2)</f>
        <v>0</v>
      </c>
      <c r="K136" s="166" t="s">
        <v>1030</v>
      </c>
      <c r="L136" s="38"/>
      <c r="M136" s="171" t="s">
        <v>3</v>
      </c>
      <c r="N136" s="172" t="s">
        <v>43</v>
      </c>
      <c r="O136" s="71"/>
      <c r="P136" s="173">
        <f>O136*H136</f>
        <v>0</v>
      </c>
      <c r="Q136" s="173">
        <v>0.00030009699999999998</v>
      </c>
      <c r="R136" s="173">
        <f>Q136*H136</f>
        <v>0.0024007759999999999</v>
      </c>
      <c r="S136" s="173">
        <v>0</v>
      </c>
      <c r="T136" s="174">
        <f>S136*H136</f>
        <v>0</v>
      </c>
      <c r="U136" s="37"/>
      <c r="V136" s="37"/>
      <c r="W136" s="37"/>
      <c r="X136" s="37"/>
      <c r="Y136" s="37"/>
      <c r="Z136" s="37"/>
      <c r="AA136" s="37"/>
      <c r="AB136" s="37"/>
      <c r="AC136" s="37"/>
      <c r="AD136" s="37"/>
      <c r="AE136" s="37"/>
      <c r="AR136" s="175" t="s">
        <v>246</v>
      </c>
      <c r="AT136" s="175" t="s">
        <v>138</v>
      </c>
      <c r="AU136" s="175" t="s">
        <v>82</v>
      </c>
      <c r="AY136" s="18" t="s">
        <v>135</v>
      </c>
      <c r="BE136" s="176">
        <f>IF(N136="základní",J136,0)</f>
        <v>0</v>
      </c>
      <c r="BF136" s="176">
        <f>IF(N136="snížená",J136,0)</f>
        <v>0</v>
      </c>
      <c r="BG136" s="176">
        <f>IF(N136="zákl. přenesená",J136,0)</f>
        <v>0</v>
      </c>
      <c r="BH136" s="176">
        <f>IF(N136="sníž. přenesená",J136,0)</f>
        <v>0</v>
      </c>
      <c r="BI136" s="176">
        <f>IF(N136="nulová",J136,0)</f>
        <v>0</v>
      </c>
      <c r="BJ136" s="18" t="s">
        <v>80</v>
      </c>
      <c r="BK136" s="176">
        <f>ROUND(I136*H136,2)</f>
        <v>0</v>
      </c>
      <c r="BL136" s="18" t="s">
        <v>246</v>
      </c>
      <c r="BM136" s="175" t="s">
        <v>1172</v>
      </c>
    </row>
    <row r="137" s="2" customFormat="1" ht="14.4" customHeight="1">
      <c r="A137" s="37"/>
      <c r="B137" s="163"/>
      <c r="C137" s="164" t="s">
        <v>424</v>
      </c>
      <c r="D137" s="164" t="s">
        <v>138</v>
      </c>
      <c r="E137" s="165" t="s">
        <v>1173</v>
      </c>
      <c r="F137" s="166" t="s">
        <v>1174</v>
      </c>
      <c r="G137" s="167" t="s">
        <v>532</v>
      </c>
      <c r="H137" s="168">
        <v>2</v>
      </c>
      <c r="I137" s="169"/>
      <c r="J137" s="170">
        <f>ROUND(I137*H137,2)</f>
        <v>0</v>
      </c>
      <c r="K137" s="166" t="s">
        <v>1030</v>
      </c>
      <c r="L137" s="38"/>
      <c r="M137" s="171" t="s">
        <v>3</v>
      </c>
      <c r="N137" s="172" t="s">
        <v>43</v>
      </c>
      <c r="O137" s="71"/>
      <c r="P137" s="173">
        <f>O137*H137</f>
        <v>0</v>
      </c>
      <c r="Q137" s="173">
        <v>0</v>
      </c>
      <c r="R137" s="173">
        <f>Q137*H137</f>
        <v>0</v>
      </c>
      <c r="S137" s="173">
        <v>0.00156</v>
      </c>
      <c r="T137" s="174">
        <f>S137*H137</f>
        <v>0.0031199999999999999</v>
      </c>
      <c r="U137" s="37"/>
      <c r="V137" s="37"/>
      <c r="W137" s="37"/>
      <c r="X137" s="37"/>
      <c r="Y137" s="37"/>
      <c r="Z137" s="37"/>
      <c r="AA137" s="37"/>
      <c r="AB137" s="37"/>
      <c r="AC137" s="37"/>
      <c r="AD137" s="37"/>
      <c r="AE137" s="37"/>
      <c r="AR137" s="175" t="s">
        <v>246</v>
      </c>
      <c r="AT137" s="175" t="s">
        <v>138</v>
      </c>
      <c r="AU137" s="175" t="s">
        <v>82</v>
      </c>
      <c r="AY137" s="18" t="s">
        <v>135</v>
      </c>
      <c r="BE137" s="176">
        <f>IF(N137="základní",J137,0)</f>
        <v>0</v>
      </c>
      <c r="BF137" s="176">
        <f>IF(N137="snížená",J137,0)</f>
        <v>0</v>
      </c>
      <c r="BG137" s="176">
        <f>IF(N137="zákl. přenesená",J137,0)</f>
        <v>0</v>
      </c>
      <c r="BH137" s="176">
        <f>IF(N137="sníž. přenesená",J137,0)</f>
        <v>0</v>
      </c>
      <c r="BI137" s="176">
        <f>IF(N137="nulová",J137,0)</f>
        <v>0</v>
      </c>
      <c r="BJ137" s="18" t="s">
        <v>80</v>
      </c>
      <c r="BK137" s="176">
        <f>ROUND(I137*H137,2)</f>
        <v>0</v>
      </c>
      <c r="BL137" s="18" t="s">
        <v>246</v>
      </c>
      <c r="BM137" s="175" t="s">
        <v>1175</v>
      </c>
    </row>
    <row r="138" s="2" customFormat="1" ht="14.4" customHeight="1">
      <c r="A138" s="37"/>
      <c r="B138" s="163"/>
      <c r="C138" s="164" t="s">
        <v>433</v>
      </c>
      <c r="D138" s="164" t="s">
        <v>138</v>
      </c>
      <c r="E138" s="165" t="s">
        <v>1176</v>
      </c>
      <c r="F138" s="166" t="s">
        <v>1177</v>
      </c>
      <c r="G138" s="167" t="s">
        <v>532</v>
      </c>
      <c r="H138" s="168">
        <v>4</v>
      </c>
      <c r="I138" s="169"/>
      <c r="J138" s="170">
        <f>ROUND(I138*H138,2)</f>
        <v>0</v>
      </c>
      <c r="K138" s="166" t="s">
        <v>1030</v>
      </c>
      <c r="L138" s="38"/>
      <c r="M138" s="171" t="s">
        <v>3</v>
      </c>
      <c r="N138" s="172" t="s">
        <v>43</v>
      </c>
      <c r="O138" s="71"/>
      <c r="P138" s="173">
        <f>O138*H138</f>
        <v>0</v>
      </c>
      <c r="Q138" s="173">
        <v>0.0018</v>
      </c>
      <c r="R138" s="173">
        <f>Q138*H138</f>
        <v>0.0071999999999999998</v>
      </c>
      <c r="S138" s="173">
        <v>0</v>
      </c>
      <c r="T138" s="174">
        <f>S138*H138</f>
        <v>0</v>
      </c>
      <c r="U138" s="37"/>
      <c r="V138" s="37"/>
      <c r="W138" s="37"/>
      <c r="X138" s="37"/>
      <c r="Y138" s="37"/>
      <c r="Z138" s="37"/>
      <c r="AA138" s="37"/>
      <c r="AB138" s="37"/>
      <c r="AC138" s="37"/>
      <c r="AD138" s="37"/>
      <c r="AE138" s="37"/>
      <c r="AR138" s="175" t="s">
        <v>246</v>
      </c>
      <c r="AT138" s="175" t="s">
        <v>138</v>
      </c>
      <c r="AU138" s="175" t="s">
        <v>82</v>
      </c>
      <c r="AY138" s="18" t="s">
        <v>135</v>
      </c>
      <c r="BE138" s="176">
        <f>IF(N138="základní",J138,0)</f>
        <v>0</v>
      </c>
      <c r="BF138" s="176">
        <f>IF(N138="snížená",J138,0)</f>
        <v>0</v>
      </c>
      <c r="BG138" s="176">
        <f>IF(N138="zákl. přenesená",J138,0)</f>
        <v>0</v>
      </c>
      <c r="BH138" s="176">
        <f>IF(N138="sníž. přenesená",J138,0)</f>
        <v>0</v>
      </c>
      <c r="BI138" s="176">
        <f>IF(N138="nulová",J138,0)</f>
        <v>0</v>
      </c>
      <c r="BJ138" s="18" t="s">
        <v>80</v>
      </c>
      <c r="BK138" s="176">
        <f>ROUND(I138*H138,2)</f>
        <v>0</v>
      </c>
      <c r="BL138" s="18" t="s">
        <v>246</v>
      </c>
      <c r="BM138" s="175" t="s">
        <v>1178</v>
      </c>
    </row>
    <row r="139" s="2" customFormat="1" ht="14.4" customHeight="1">
      <c r="A139" s="37"/>
      <c r="B139" s="163"/>
      <c r="C139" s="164" t="s">
        <v>439</v>
      </c>
      <c r="D139" s="164" t="s">
        <v>138</v>
      </c>
      <c r="E139" s="165" t="s">
        <v>1179</v>
      </c>
      <c r="F139" s="166" t="s">
        <v>1180</v>
      </c>
      <c r="G139" s="167" t="s">
        <v>285</v>
      </c>
      <c r="H139" s="168">
        <v>2</v>
      </c>
      <c r="I139" s="169"/>
      <c r="J139" s="170">
        <f>ROUND(I139*H139,2)</f>
        <v>0</v>
      </c>
      <c r="K139" s="166" t="s">
        <v>1030</v>
      </c>
      <c r="L139" s="38"/>
      <c r="M139" s="171" t="s">
        <v>3</v>
      </c>
      <c r="N139" s="172" t="s">
        <v>43</v>
      </c>
      <c r="O139" s="71"/>
      <c r="P139" s="173">
        <f>O139*H139</f>
        <v>0</v>
      </c>
      <c r="Q139" s="173">
        <v>0</v>
      </c>
      <c r="R139" s="173">
        <f>Q139*H139</f>
        <v>0</v>
      </c>
      <c r="S139" s="173">
        <v>0.0022499999999999998</v>
      </c>
      <c r="T139" s="174">
        <f>S139*H139</f>
        <v>0.0044999999999999997</v>
      </c>
      <c r="U139" s="37"/>
      <c r="V139" s="37"/>
      <c r="W139" s="37"/>
      <c r="X139" s="37"/>
      <c r="Y139" s="37"/>
      <c r="Z139" s="37"/>
      <c r="AA139" s="37"/>
      <c r="AB139" s="37"/>
      <c r="AC139" s="37"/>
      <c r="AD139" s="37"/>
      <c r="AE139" s="37"/>
      <c r="AR139" s="175" t="s">
        <v>246</v>
      </c>
      <c r="AT139" s="175" t="s">
        <v>138</v>
      </c>
      <c r="AU139" s="175" t="s">
        <v>82</v>
      </c>
      <c r="AY139" s="18" t="s">
        <v>135</v>
      </c>
      <c r="BE139" s="176">
        <f>IF(N139="základní",J139,0)</f>
        <v>0</v>
      </c>
      <c r="BF139" s="176">
        <f>IF(N139="snížená",J139,0)</f>
        <v>0</v>
      </c>
      <c r="BG139" s="176">
        <f>IF(N139="zákl. přenesená",J139,0)</f>
        <v>0</v>
      </c>
      <c r="BH139" s="176">
        <f>IF(N139="sníž. přenesená",J139,0)</f>
        <v>0</v>
      </c>
      <c r="BI139" s="176">
        <f>IF(N139="nulová",J139,0)</f>
        <v>0</v>
      </c>
      <c r="BJ139" s="18" t="s">
        <v>80</v>
      </c>
      <c r="BK139" s="176">
        <f>ROUND(I139*H139,2)</f>
        <v>0</v>
      </c>
      <c r="BL139" s="18" t="s">
        <v>246</v>
      </c>
      <c r="BM139" s="175" t="s">
        <v>1181</v>
      </c>
    </row>
    <row r="140" s="2" customFormat="1" ht="24.15" customHeight="1">
      <c r="A140" s="37"/>
      <c r="B140" s="163"/>
      <c r="C140" s="164" t="s">
        <v>444</v>
      </c>
      <c r="D140" s="164" t="s">
        <v>138</v>
      </c>
      <c r="E140" s="165" t="s">
        <v>1182</v>
      </c>
      <c r="F140" s="166" t="s">
        <v>1183</v>
      </c>
      <c r="G140" s="167" t="s">
        <v>532</v>
      </c>
      <c r="H140" s="168">
        <v>2</v>
      </c>
      <c r="I140" s="169"/>
      <c r="J140" s="170">
        <f>ROUND(I140*H140,2)</f>
        <v>0</v>
      </c>
      <c r="K140" s="166" t="s">
        <v>1030</v>
      </c>
      <c r="L140" s="38"/>
      <c r="M140" s="171" t="s">
        <v>3</v>
      </c>
      <c r="N140" s="172" t="s">
        <v>43</v>
      </c>
      <c r="O140" s="71"/>
      <c r="P140" s="173">
        <f>O140*H140</f>
        <v>0</v>
      </c>
      <c r="Q140" s="173">
        <v>0.0018484969999999999</v>
      </c>
      <c r="R140" s="173">
        <f>Q140*H140</f>
        <v>0.0036969939999999999</v>
      </c>
      <c r="S140" s="173">
        <v>0</v>
      </c>
      <c r="T140" s="174">
        <f>S140*H140</f>
        <v>0</v>
      </c>
      <c r="U140" s="37"/>
      <c r="V140" s="37"/>
      <c r="W140" s="37"/>
      <c r="X140" s="37"/>
      <c r="Y140" s="37"/>
      <c r="Z140" s="37"/>
      <c r="AA140" s="37"/>
      <c r="AB140" s="37"/>
      <c r="AC140" s="37"/>
      <c r="AD140" s="37"/>
      <c r="AE140" s="37"/>
      <c r="AR140" s="175" t="s">
        <v>246</v>
      </c>
      <c r="AT140" s="175" t="s">
        <v>138</v>
      </c>
      <c r="AU140" s="175" t="s">
        <v>82</v>
      </c>
      <c r="AY140" s="18" t="s">
        <v>135</v>
      </c>
      <c r="BE140" s="176">
        <f>IF(N140="základní",J140,0)</f>
        <v>0</v>
      </c>
      <c r="BF140" s="176">
        <f>IF(N140="snížená",J140,0)</f>
        <v>0</v>
      </c>
      <c r="BG140" s="176">
        <f>IF(N140="zákl. přenesená",J140,0)</f>
        <v>0</v>
      </c>
      <c r="BH140" s="176">
        <f>IF(N140="sníž. přenesená",J140,0)</f>
        <v>0</v>
      </c>
      <c r="BI140" s="176">
        <f>IF(N140="nulová",J140,0)</f>
        <v>0</v>
      </c>
      <c r="BJ140" s="18" t="s">
        <v>80</v>
      </c>
      <c r="BK140" s="176">
        <f>ROUND(I140*H140,2)</f>
        <v>0</v>
      </c>
      <c r="BL140" s="18" t="s">
        <v>246</v>
      </c>
      <c r="BM140" s="175" t="s">
        <v>1184</v>
      </c>
    </row>
    <row r="141" s="2" customFormat="1" ht="14.4" customHeight="1">
      <c r="A141" s="37"/>
      <c r="B141" s="163"/>
      <c r="C141" s="164" t="s">
        <v>452</v>
      </c>
      <c r="D141" s="164" t="s">
        <v>138</v>
      </c>
      <c r="E141" s="165" t="s">
        <v>1185</v>
      </c>
      <c r="F141" s="166" t="s">
        <v>1186</v>
      </c>
      <c r="G141" s="167" t="s">
        <v>285</v>
      </c>
      <c r="H141" s="168">
        <v>2</v>
      </c>
      <c r="I141" s="169"/>
      <c r="J141" s="170">
        <f>ROUND(I141*H141,2)</f>
        <v>0</v>
      </c>
      <c r="K141" s="166" t="s">
        <v>1030</v>
      </c>
      <c r="L141" s="38"/>
      <c r="M141" s="171" t="s">
        <v>3</v>
      </c>
      <c r="N141" s="172" t="s">
        <v>43</v>
      </c>
      <c r="O141" s="71"/>
      <c r="P141" s="173">
        <f>O141*H141</f>
        <v>0</v>
      </c>
      <c r="Q141" s="173">
        <v>9.0000000000000006E-05</v>
      </c>
      <c r="R141" s="173">
        <f>Q141*H141</f>
        <v>0.00018000000000000001</v>
      </c>
      <c r="S141" s="173">
        <v>0</v>
      </c>
      <c r="T141" s="174">
        <f>S141*H141</f>
        <v>0</v>
      </c>
      <c r="U141" s="37"/>
      <c r="V141" s="37"/>
      <c r="W141" s="37"/>
      <c r="X141" s="37"/>
      <c r="Y141" s="37"/>
      <c r="Z141" s="37"/>
      <c r="AA141" s="37"/>
      <c r="AB141" s="37"/>
      <c r="AC141" s="37"/>
      <c r="AD141" s="37"/>
      <c r="AE141" s="37"/>
      <c r="AR141" s="175" t="s">
        <v>246</v>
      </c>
      <c r="AT141" s="175" t="s">
        <v>138</v>
      </c>
      <c r="AU141" s="175" t="s">
        <v>82</v>
      </c>
      <c r="AY141" s="18" t="s">
        <v>135</v>
      </c>
      <c r="BE141" s="176">
        <f>IF(N141="základní",J141,0)</f>
        <v>0</v>
      </c>
      <c r="BF141" s="176">
        <f>IF(N141="snížená",J141,0)</f>
        <v>0</v>
      </c>
      <c r="BG141" s="176">
        <f>IF(N141="zákl. přenesená",J141,0)</f>
        <v>0</v>
      </c>
      <c r="BH141" s="176">
        <f>IF(N141="sníž. přenesená",J141,0)</f>
        <v>0</v>
      </c>
      <c r="BI141" s="176">
        <f>IF(N141="nulová",J141,0)</f>
        <v>0</v>
      </c>
      <c r="BJ141" s="18" t="s">
        <v>80</v>
      </c>
      <c r="BK141" s="176">
        <f>ROUND(I141*H141,2)</f>
        <v>0</v>
      </c>
      <c r="BL141" s="18" t="s">
        <v>246</v>
      </c>
      <c r="BM141" s="175" t="s">
        <v>1187</v>
      </c>
    </row>
    <row r="142" s="2" customFormat="1" ht="24.15" customHeight="1">
      <c r="A142" s="37"/>
      <c r="B142" s="163"/>
      <c r="C142" s="164" t="s">
        <v>455</v>
      </c>
      <c r="D142" s="164" t="s">
        <v>138</v>
      </c>
      <c r="E142" s="165" t="s">
        <v>1188</v>
      </c>
      <c r="F142" s="166" t="s">
        <v>1189</v>
      </c>
      <c r="G142" s="167" t="s">
        <v>151</v>
      </c>
      <c r="H142" s="168">
        <v>0.14499999999999999</v>
      </c>
      <c r="I142" s="169"/>
      <c r="J142" s="170">
        <f>ROUND(I142*H142,2)</f>
        <v>0</v>
      </c>
      <c r="K142" s="166" t="s">
        <v>1030</v>
      </c>
      <c r="L142" s="38"/>
      <c r="M142" s="171" t="s">
        <v>3</v>
      </c>
      <c r="N142" s="172" t="s">
        <v>43</v>
      </c>
      <c r="O142" s="71"/>
      <c r="P142" s="173">
        <f>O142*H142</f>
        <v>0</v>
      </c>
      <c r="Q142" s="173">
        <v>0</v>
      </c>
      <c r="R142" s="173">
        <f>Q142*H142</f>
        <v>0</v>
      </c>
      <c r="S142" s="173">
        <v>0</v>
      </c>
      <c r="T142" s="174">
        <f>S142*H142</f>
        <v>0</v>
      </c>
      <c r="U142" s="37"/>
      <c r="V142" s="37"/>
      <c r="W142" s="37"/>
      <c r="X142" s="37"/>
      <c r="Y142" s="37"/>
      <c r="Z142" s="37"/>
      <c r="AA142" s="37"/>
      <c r="AB142" s="37"/>
      <c r="AC142" s="37"/>
      <c r="AD142" s="37"/>
      <c r="AE142" s="37"/>
      <c r="AR142" s="175" t="s">
        <v>246</v>
      </c>
      <c r="AT142" s="175" t="s">
        <v>138</v>
      </c>
      <c r="AU142" s="175" t="s">
        <v>82</v>
      </c>
      <c r="AY142" s="18" t="s">
        <v>135</v>
      </c>
      <c r="BE142" s="176">
        <f>IF(N142="základní",J142,0)</f>
        <v>0</v>
      </c>
      <c r="BF142" s="176">
        <f>IF(N142="snížená",J142,0)</f>
        <v>0</v>
      </c>
      <c r="BG142" s="176">
        <f>IF(N142="zákl. přenesená",J142,0)</f>
        <v>0</v>
      </c>
      <c r="BH142" s="176">
        <f>IF(N142="sníž. přenesená",J142,0)</f>
        <v>0</v>
      </c>
      <c r="BI142" s="176">
        <f>IF(N142="nulová",J142,0)</f>
        <v>0</v>
      </c>
      <c r="BJ142" s="18" t="s">
        <v>80</v>
      </c>
      <c r="BK142" s="176">
        <f>ROUND(I142*H142,2)</f>
        <v>0</v>
      </c>
      <c r="BL142" s="18" t="s">
        <v>246</v>
      </c>
      <c r="BM142" s="175" t="s">
        <v>1190</v>
      </c>
    </row>
    <row r="143" s="12" customFormat="1" ht="22.8" customHeight="1">
      <c r="A143" s="12"/>
      <c r="B143" s="150"/>
      <c r="C143" s="12"/>
      <c r="D143" s="151" t="s">
        <v>71</v>
      </c>
      <c r="E143" s="161" t="s">
        <v>1191</v>
      </c>
      <c r="F143" s="161" t="s">
        <v>1192</v>
      </c>
      <c r="G143" s="12"/>
      <c r="H143" s="12"/>
      <c r="I143" s="153"/>
      <c r="J143" s="162">
        <f>BK143</f>
        <v>0</v>
      </c>
      <c r="K143" s="12"/>
      <c r="L143" s="150"/>
      <c r="M143" s="155"/>
      <c r="N143" s="156"/>
      <c r="O143" s="156"/>
      <c r="P143" s="157">
        <f>SUM(P144:P147)</f>
        <v>0</v>
      </c>
      <c r="Q143" s="156"/>
      <c r="R143" s="157">
        <f>SUM(R144:R147)</f>
        <v>0</v>
      </c>
      <c r="S143" s="156"/>
      <c r="T143" s="158">
        <f>SUM(T144:T147)</f>
        <v>0</v>
      </c>
      <c r="U143" s="12"/>
      <c r="V143" s="12"/>
      <c r="W143" s="12"/>
      <c r="X143" s="12"/>
      <c r="Y143" s="12"/>
      <c r="Z143" s="12"/>
      <c r="AA143" s="12"/>
      <c r="AB143" s="12"/>
      <c r="AC143" s="12"/>
      <c r="AD143" s="12"/>
      <c r="AE143" s="12"/>
      <c r="AR143" s="151" t="s">
        <v>82</v>
      </c>
      <c r="AT143" s="159" t="s">
        <v>71</v>
      </c>
      <c r="AU143" s="159" t="s">
        <v>80</v>
      </c>
      <c r="AY143" s="151" t="s">
        <v>135</v>
      </c>
      <c r="BK143" s="160">
        <f>SUM(BK144:BK147)</f>
        <v>0</v>
      </c>
    </row>
    <row r="144" s="2" customFormat="1" ht="24.15" customHeight="1">
      <c r="A144" s="37"/>
      <c r="B144" s="163"/>
      <c r="C144" s="164" t="s">
        <v>461</v>
      </c>
      <c r="D144" s="164" t="s">
        <v>138</v>
      </c>
      <c r="E144" s="165" t="s">
        <v>1193</v>
      </c>
      <c r="F144" s="166" t="s">
        <v>1194</v>
      </c>
      <c r="G144" s="167" t="s">
        <v>532</v>
      </c>
      <c r="H144" s="168">
        <v>2</v>
      </c>
      <c r="I144" s="169"/>
      <c r="J144" s="170">
        <f>ROUND(I144*H144,2)</f>
        <v>0</v>
      </c>
      <c r="K144" s="166" t="s">
        <v>1030</v>
      </c>
      <c r="L144" s="38"/>
      <c r="M144" s="171" t="s">
        <v>3</v>
      </c>
      <c r="N144" s="172" t="s">
        <v>43</v>
      </c>
      <c r="O144" s="71"/>
      <c r="P144" s="173">
        <f>O144*H144</f>
        <v>0</v>
      </c>
      <c r="Q144" s="173">
        <v>0</v>
      </c>
      <c r="R144" s="173">
        <f>Q144*H144</f>
        <v>0</v>
      </c>
      <c r="S144" s="173">
        <v>0</v>
      </c>
      <c r="T144" s="174">
        <f>S144*H144</f>
        <v>0</v>
      </c>
      <c r="U144" s="37"/>
      <c r="V144" s="37"/>
      <c r="W144" s="37"/>
      <c r="X144" s="37"/>
      <c r="Y144" s="37"/>
      <c r="Z144" s="37"/>
      <c r="AA144" s="37"/>
      <c r="AB144" s="37"/>
      <c r="AC144" s="37"/>
      <c r="AD144" s="37"/>
      <c r="AE144" s="37"/>
      <c r="AR144" s="175" t="s">
        <v>246</v>
      </c>
      <c r="AT144" s="175" t="s">
        <v>138</v>
      </c>
      <c r="AU144" s="175" t="s">
        <v>82</v>
      </c>
      <c r="AY144" s="18" t="s">
        <v>135</v>
      </c>
      <c r="BE144" s="176">
        <f>IF(N144="základní",J144,0)</f>
        <v>0</v>
      </c>
      <c r="BF144" s="176">
        <f>IF(N144="snížená",J144,0)</f>
        <v>0</v>
      </c>
      <c r="BG144" s="176">
        <f>IF(N144="zákl. přenesená",J144,0)</f>
        <v>0</v>
      </c>
      <c r="BH144" s="176">
        <f>IF(N144="sníž. přenesená",J144,0)</f>
        <v>0</v>
      </c>
      <c r="BI144" s="176">
        <f>IF(N144="nulová",J144,0)</f>
        <v>0</v>
      </c>
      <c r="BJ144" s="18" t="s">
        <v>80</v>
      </c>
      <c r="BK144" s="176">
        <f>ROUND(I144*H144,2)</f>
        <v>0</v>
      </c>
      <c r="BL144" s="18" t="s">
        <v>246</v>
      </c>
      <c r="BM144" s="175" t="s">
        <v>1195</v>
      </c>
    </row>
    <row r="145" s="2" customFormat="1" ht="14.4" customHeight="1">
      <c r="A145" s="37"/>
      <c r="B145" s="163"/>
      <c r="C145" s="198" t="s">
        <v>466</v>
      </c>
      <c r="D145" s="198" t="s">
        <v>290</v>
      </c>
      <c r="E145" s="199" t="s">
        <v>1196</v>
      </c>
      <c r="F145" s="200" t="s">
        <v>1197</v>
      </c>
      <c r="G145" s="201" t="s">
        <v>885</v>
      </c>
      <c r="H145" s="202">
        <v>2</v>
      </c>
      <c r="I145" s="203"/>
      <c r="J145" s="204">
        <f>ROUND(I145*H145,2)</f>
        <v>0</v>
      </c>
      <c r="K145" s="200" t="s">
        <v>3</v>
      </c>
      <c r="L145" s="205"/>
      <c r="M145" s="206" t="s">
        <v>3</v>
      </c>
      <c r="N145" s="207" t="s">
        <v>43</v>
      </c>
      <c r="O145" s="71"/>
      <c r="P145" s="173">
        <f>O145*H145</f>
        <v>0</v>
      </c>
      <c r="Q145" s="173">
        <v>0</v>
      </c>
      <c r="R145" s="173">
        <f>Q145*H145</f>
        <v>0</v>
      </c>
      <c r="S145" s="173">
        <v>0</v>
      </c>
      <c r="T145" s="174">
        <f>S145*H145</f>
        <v>0</v>
      </c>
      <c r="U145" s="37"/>
      <c r="V145" s="37"/>
      <c r="W145" s="37"/>
      <c r="X145" s="37"/>
      <c r="Y145" s="37"/>
      <c r="Z145" s="37"/>
      <c r="AA145" s="37"/>
      <c r="AB145" s="37"/>
      <c r="AC145" s="37"/>
      <c r="AD145" s="37"/>
      <c r="AE145" s="37"/>
      <c r="AR145" s="175" t="s">
        <v>333</v>
      </c>
      <c r="AT145" s="175" t="s">
        <v>290</v>
      </c>
      <c r="AU145" s="175" t="s">
        <v>82</v>
      </c>
      <c r="AY145" s="18" t="s">
        <v>135</v>
      </c>
      <c r="BE145" s="176">
        <f>IF(N145="základní",J145,0)</f>
        <v>0</v>
      </c>
      <c r="BF145" s="176">
        <f>IF(N145="snížená",J145,0)</f>
        <v>0</v>
      </c>
      <c r="BG145" s="176">
        <f>IF(N145="zákl. přenesená",J145,0)</f>
        <v>0</v>
      </c>
      <c r="BH145" s="176">
        <f>IF(N145="sníž. přenesená",J145,0)</f>
        <v>0</v>
      </c>
      <c r="BI145" s="176">
        <f>IF(N145="nulová",J145,0)</f>
        <v>0</v>
      </c>
      <c r="BJ145" s="18" t="s">
        <v>80</v>
      </c>
      <c r="BK145" s="176">
        <f>ROUND(I145*H145,2)</f>
        <v>0</v>
      </c>
      <c r="BL145" s="18" t="s">
        <v>246</v>
      </c>
      <c r="BM145" s="175" t="s">
        <v>1198</v>
      </c>
    </row>
    <row r="146" s="2" customFormat="1" ht="14.4" customHeight="1">
      <c r="A146" s="37"/>
      <c r="B146" s="163"/>
      <c r="C146" s="198" t="s">
        <v>471</v>
      </c>
      <c r="D146" s="198" t="s">
        <v>290</v>
      </c>
      <c r="E146" s="199" t="s">
        <v>1199</v>
      </c>
      <c r="F146" s="200" t="s">
        <v>1200</v>
      </c>
      <c r="G146" s="201" t="s">
        <v>885</v>
      </c>
      <c r="H146" s="202">
        <v>2</v>
      </c>
      <c r="I146" s="203"/>
      <c r="J146" s="204">
        <f>ROUND(I146*H146,2)</f>
        <v>0</v>
      </c>
      <c r="K146" s="200" t="s">
        <v>3</v>
      </c>
      <c r="L146" s="205"/>
      <c r="M146" s="206" t="s">
        <v>3</v>
      </c>
      <c r="N146" s="207" t="s">
        <v>43</v>
      </c>
      <c r="O146" s="71"/>
      <c r="P146" s="173">
        <f>O146*H146</f>
        <v>0</v>
      </c>
      <c r="Q146" s="173">
        <v>0</v>
      </c>
      <c r="R146" s="173">
        <f>Q146*H146</f>
        <v>0</v>
      </c>
      <c r="S146" s="173">
        <v>0</v>
      </c>
      <c r="T146" s="174">
        <f>S146*H146</f>
        <v>0</v>
      </c>
      <c r="U146" s="37"/>
      <c r="V146" s="37"/>
      <c r="W146" s="37"/>
      <c r="X146" s="37"/>
      <c r="Y146" s="37"/>
      <c r="Z146" s="37"/>
      <c r="AA146" s="37"/>
      <c r="AB146" s="37"/>
      <c r="AC146" s="37"/>
      <c r="AD146" s="37"/>
      <c r="AE146" s="37"/>
      <c r="AR146" s="175" t="s">
        <v>333</v>
      </c>
      <c r="AT146" s="175" t="s">
        <v>290</v>
      </c>
      <c r="AU146" s="175" t="s">
        <v>82</v>
      </c>
      <c r="AY146" s="18" t="s">
        <v>135</v>
      </c>
      <c r="BE146" s="176">
        <f>IF(N146="základní",J146,0)</f>
        <v>0</v>
      </c>
      <c r="BF146" s="176">
        <f>IF(N146="snížená",J146,0)</f>
        <v>0</v>
      </c>
      <c r="BG146" s="176">
        <f>IF(N146="zákl. přenesená",J146,0)</f>
        <v>0</v>
      </c>
      <c r="BH146" s="176">
        <f>IF(N146="sníž. přenesená",J146,0)</f>
        <v>0</v>
      </c>
      <c r="BI146" s="176">
        <f>IF(N146="nulová",J146,0)</f>
        <v>0</v>
      </c>
      <c r="BJ146" s="18" t="s">
        <v>80</v>
      </c>
      <c r="BK146" s="176">
        <f>ROUND(I146*H146,2)</f>
        <v>0</v>
      </c>
      <c r="BL146" s="18" t="s">
        <v>246</v>
      </c>
      <c r="BM146" s="175" t="s">
        <v>1201</v>
      </c>
    </row>
    <row r="147" s="2" customFormat="1" ht="24.15" customHeight="1">
      <c r="A147" s="37"/>
      <c r="B147" s="163"/>
      <c r="C147" s="164" t="s">
        <v>475</v>
      </c>
      <c r="D147" s="164" t="s">
        <v>138</v>
      </c>
      <c r="E147" s="165" t="s">
        <v>1202</v>
      </c>
      <c r="F147" s="166" t="s">
        <v>1203</v>
      </c>
      <c r="G147" s="167" t="s">
        <v>151</v>
      </c>
      <c r="H147" s="168">
        <v>0.040000000000000001</v>
      </c>
      <c r="I147" s="169"/>
      <c r="J147" s="170">
        <f>ROUND(I147*H147,2)</f>
        <v>0</v>
      </c>
      <c r="K147" s="166" t="s">
        <v>1030</v>
      </c>
      <c r="L147" s="38"/>
      <c r="M147" s="171" t="s">
        <v>3</v>
      </c>
      <c r="N147" s="172" t="s">
        <v>43</v>
      </c>
      <c r="O147" s="71"/>
      <c r="P147" s="173">
        <f>O147*H147</f>
        <v>0</v>
      </c>
      <c r="Q147" s="173">
        <v>0</v>
      </c>
      <c r="R147" s="173">
        <f>Q147*H147</f>
        <v>0</v>
      </c>
      <c r="S147" s="173">
        <v>0</v>
      </c>
      <c r="T147" s="174">
        <f>S147*H147</f>
        <v>0</v>
      </c>
      <c r="U147" s="37"/>
      <c r="V147" s="37"/>
      <c r="W147" s="37"/>
      <c r="X147" s="37"/>
      <c r="Y147" s="37"/>
      <c r="Z147" s="37"/>
      <c r="AA147" s="37"/>
      <c r="AB147" s="37"/>
      <c r="AC147" s="37"/>
      <c r="AD147" s="37"/>
      <c r="AE147" s="37"/>
      <c r="AR147" s="175" t="s">
        <v>246</v>
      </c>
      <c r="AT147" s="175" t="s">
        <v>138</v>
      </c>
      <c r="AU147" s="175" t="s">
        <v>82</v>
      </c>
      <c r="AY147" s="18" t="s">
        <v>135</v>
      </c>
      <c r="BE147" s="176">
        <f>IF(N147="základní",J147,0)</f>
        <v>0</v>
      </c>
      <c r="BF147" s="176">
        <f>IF(N147="snížená",J147,0)</f>
        <v>0</v>
      </c>
      <c r="BG147" s="176">
        <f>IF(N147="zákl. přenesená",J147,0)</f>
        <v>0</v>
      </c>
      <c r="BH147" s="176">
        <f>IF(N147="sníž. přenesená",J147,0)</f>
        <v>0</v>
      </c>
      <c r="BI147" s="176">
        <f>IF(N147="nulová",J147,0)</f>
        <v>0</v>
      </c>
      <c r="BJ147" s="18" t="s">
        <v>80</v>
      </c>
      <c r="BK147" s="176">
        <f>ROUND(I147*H147,2)</f>
        <v>0</v>
      </c>
      <c r="BL147" s="18" t="s">
        <v>246</v>
      </c>
      <c r="BM147" s="175" t="s">
        <v>1204</v>
      </c>
    </row>
    <row r="148" s="12" customFormat="1" ht="25.92" customHeight="1">
      <c r="A148" s="12"/>
      <c r="B148" s="150"/>
      <c r="C148" s="12"/>
      <c r="D148" s="151" t="s">
        <v>71</v>
      </c>
      <c r="E148" s="152" t="s">
        <v>1205</v>
      </c>
      <c r="F148" s="152" t="s">
        <v>1206</v>
      </c>
      <c r="G148" s="12"/>
      <c r="H148" s="12"/>
      <c r="I148" s="153"/>
      <c r="J148" s="154">
        <f>BK148</f>
        <v>0</v>
      </c>
      <c r="K148" s="12"/>
      <c r="L148" s="150"/>
      <c r="M148" s="155"/>
      <c r="N148" s="156"/>
      <c r="O148" s="156"/>
      <c r="P148" s="157">
        <f>SUM(P149:P157)</f>
        <v>0</v>
      </c>
      <c r="Q148" s="156"/>
      <c r="R148" s="157">
        <f>SUM(R149:R157)</f>
        <v>0</v>
      </c>
      <c r="S148" s="156"/>
      <c r="T148" s="158">
        <f>SUM(T149:T157)</f>
        <v>0</v>
      </c>
      <c r="U148" s="12"/>
      <c r="V148" s="12"/>
      <c r="W148" s="12"/>
      <c r="X148" s="12"/>
      <c r="Y148" s="12"/>
      <c r="Z148" s="12"/>
      <c r="AA148" s="12"/>
      <c r="AB148" s="12"/>
      <c r="AC148" s="12"/>
      <c r="AD148" s="12"/>
      <c r="AE148" s="12"/>
      <c r="AR148" s="151" t="s">
        <v>143</v>
      </c>
      <c r="AT148" s="159" t="s">
        <v>71</v>
      </c>
      <c r="AU148" s="159" t="s">
        <v>72</v>
      </c>
      <c r="AY148" s="151" t="s">
        <v>135</v>
      </c>
      <c r="BK148" s="160">
        <f>SUM(BK149:BK157)</f>
        <v>0</v>
      </c>
    </row>
    <row r="149" s="2" customFormat="1" ht="24.15" customHeight="1">
      <c r="A149" s="37"/>
      <c r="B149" s="163"/>
      <c r="C149" s="164" t="s">
        <v>478</v>
      </c>
      <c r="D149" s="164" t="s">
        <v>138</v>
      </c>
      <c r="E149" s="165" t="s">
        <v>1207</v>
      </c>
      <c r="F149" s="166" t="s">
        <v>1208</v>
      </c>
      <c r="G149" s="167" t="s">
        <v>151</v>
      </c>
      <c r="H149" s="168">
        <v>0.13400000000000001</v>
      </c>
      <c r="I149" s="169"/>
      <c r="J149" s="170">
        <f>ROUND(I149*H149,2)</f>
        <v>0</v>
      </c>
      <c r="K149" s="166" t="s">
        <v>3</v>
      </c>
      <c r="L149" s="38"/>
      <c r="M149" s="171" t="s">
        <v>3</v>
      </c>
      <c r="N149" s="172" t="s">
        <v>43</v>
      </c>
      <c r="O149" s="71"/>
      <c r="P149" s="173">
        <f>O149*H149</f>
        <v>0</v>
      </c>
      <c r="Q149" s="173">
        <v>0</v>
      </c>
      <c r="R149" s="173">
        <f>Q149*H149</f>
        <v>0</v>
      </c>
      <c r="S149" s="173">
        <v>0</v>
      </c>
      <c r="T149" s="174">
        <f>S149*H149</f>
        <v>0</v>
      </c>
      <c r="U149" s="37"/>
      <c r="V149" s="37"/>
      <c r="W149" s="37"/>
      <c r="X149" s="37"/>
      <c r="Y149" s="37"/>
      <c r="Z149" s="37"/>
      <c r="AA149" s="37"/>
      <c r="AB149" s="37"/>
      <c r="AC149" s="37"/>
      <c r="AD149" s="37"/>
      <c r="AE149" s="37"/>
      <c r="AR149" s="175" t="s">
        <v>854</v>
      </c>
      <c r="AT149" s="175" t="s">
        <v>138</v>
      </c>
      <c r="AU149" s="175" t="s">
        <v>80</v>
      </c>
      <c r="AY149" s="18" t="s">
        <v>135</v>
      </c>
      <c r="BE149" s="176">
        <f>IF(N149="základní",J149,0)</f>
        <v>0</v>
      </c>
      <c r="BF149" s="176">
        <f>IF(N149="snížená",J149,0)</f>
        <v>0</v>
      </c>
      <c r="BG149" s="176">
        <f>IF(N149="zákl. přenesená",J149,0)</f>
        <v>0</v>
      </c>
      <c r="BH149" s="176">
        <f>IF(N149="sníž. přenesená",J149,0)</f>
        <v>0</v>
      </c>
      <c r="BI149" s="176">
        <f>IF(N149="nulová",J149,0)</f>
        <v>0</v>
      </c>
      <c r="BJ149" s="18" t="s">
        <v>80</v>
      </c>
      <c r="BK149" s="176">
        <f>ROUND(I149*H149,2)</f>
        <v>0</v>
      </c>
      <c r="BL149" s="18" t="s">
        <v>854</v>
      </c>
      <c r="BM149" s="175" t="s">
        <v>1209</v>
      </c>
    </row>
    <row r="150" s="2" customFormat="1" ht="24.15" customHeight="1">
      <c r="A150" s="37"/>
      <c r="B150" s="163"/>
      <c r="C150" s="164" t="s">
        <v>484</v>
      </c>
      <c r="D150" s="164" t="s">
        <v>138</v>
      </c>
      <c r="E150" s="165" t="s">
        <v>1210</v>
      </c>
      <c r="F150" s="166" t="s">
        <v>1211</v>
      </c>
      <c r="G150" s="167" t="s">
        <v>151</v>
      </c>
      <c r="H150" s="168">
        <v>0.0080000000000000002</v>
      </c>
      <c r="I150" s="169"/>
      <c r="J150" s="170">
        <f>ROUND(I150*H150,2)</f>
        <v>0</v>
      </c>
      <c r="K150" s="166" t="s">
        <v>3</v>
      </c>
      <c r="L150" s="38"/>
      <c r="M150" s="171" t="s">
        <v>3</v>
      </c>
      <c r="N150" s="172" t="s">
        <v>43</v>
      </c>
      <c r="O150" s="71"/>
      <c r="P150" s="173">
        <f>O150*H150</f>
        <v>0</v>
      </c>
      <c r="Q150" s="173">
        <v>0</v>
      </c>
      <c r="R150" s="173">
        <f>Q150*H150</f>
        <v>0</v>
      </c>
      <c r="S150" s="173">
        <v>0</v>
      </c>
      <c r="T150" s="174">
        <f>S150*H150</f>
        <v>0</v>
      </c>
      <c r="U150" s="37"/>
      <c r="V150" s="37"/>
      <c r="W150" s="37"/>
      <c r="X150" s="37"/>
      <c r="Y150" s="37"/>
      <c r="Z150" s="37"/>
      <c r="AA150" s="37"/>
      <c r="AB150" s="37"/>
      <c r="AC150" s="37"/>
      <c r="AD150" s="37"/>
      <c r="AE150" s="37"/>
      <c r="AR150" s="175" t="s">
        <v>854</v>
      </c>
      <c r="AT150" s="175" t="s">
        <v>138</v>
      </c>
      <c r="AU150" s="175" t="s">
        <v>80</v>
      </c>
      <c r="AY150" s="18" t="s">
        <v>135</v>
      </c>
      <c r="BE150" s="176">
        <f>IF(N150="základní",J150,0)</f>
        <v>0</v>
      </c>
      <c r="BF150" s="176">
        <f>IF(N150="snížená",J150,0)</f>
        <v>0</v>
      </c>
      <c r="BG150" s="176">
        <f>IF(N150="zákl. přenesená",J150,0)</f>
        <v>0</v>
      </c>
      <c r="BH150" s="176">
        <f>IF(N150="sníž. přenesená",J150,0)</f>
        <v>0</v>
      </c>
      <c r="BI150" s="176">
        <f>IF(N150="nulová",J150,0)</f>
        <v>0</v>
      </c>
      <c r="BJ150" s="18" t="s">
        <v>80</v>
      </c>
      <c r="BK150" s="176">
        <f>ROUND(I150*H150,2)</f>
        <v>0</v>
      </c>
      <c r="BL150" s="18" t="s">
        <v>854</v>
      </c>
      <c r="BM150" s="175" t="s">
        <v>1212</v>
      </c>
    </row>
    <row r="151" s="2" customFormat="1" ht="24.15" customHeight="1">
      <c r="A151" s="37"/>
      <c r="B151" s="163"/>
      <c r="C151" s="164" t="s">
        <v>488</v>
      </c>
      <c r="D151" s="164" t="s">
        <v>138</v>
      </c>
      <c r="E151" s="165" t="s">
        <v>1213</v>
      </c>
      <c r="F151" s="166" t="s">
        <v>1214</v>
      </c>
      <c r="G151" s="167" t="s">
        <v>151</v>
      </c>
      <c r="H151" s="168">
        <v>0.28100000000000003</v>
      </c>
      <c r="I151" s="169"/>
      <c r="J151" s="170">
        <f>ROUND(I151*H151,2)</f>
        <v>0</v>
      </c>
      <c r="K151" s="166" t="s">
        <v>3</v>
      </c>
      <c r="L151" s="38"/>
      <c r="M151" s="171" t="s">
        <v>3</v>
      </c>
      <c r="N151" s="172" t="s">
        <v>43</v>
      </c>
      <c r="O151" s="71"/>
      <c r="P151" s="173">
        <f>O151*H151</f>
        <v>0</v>
      </c>
      <c r="Q151" s="173">
        <v>0</v>
      </c>
      <c r="R151" s="173">
        <f>Q151*H151</f>
        <v>0</v>
      </c>
      <c r="S151" s="173">
        <v>0</v>
      </c>
      <c r="T151" s="174">
        <f>S151*H151</f>
        <v>0</v>
      </c>
      <c r="U151" s="37"/>
      <c r="V151" s="37"/>
      <c r="W151" s="37"/>
      <c r="X151" s="37"/>
      <c r="Y151" s="37"/>
      <c r="Z151" s="37"/>
      <c r="AA151" s="37"/>
      <c r="AB151" s="37"/>
      <c r="AC151" s="37"/>
      <c r="AD151" s="37"/>
      <c r="AE151" s="37"/>
      <c r="AR151" s="175" t="s">
        <v>854</v>
      </c>
      <c r="AT151" s="175" t="s">
        <v>138</v>
      </c>
      <c r="AU151" s="175" t="s">
        <v>80</v>
      </c>
      <c r="AY151" s="18" t="s">
        <v>135</v>
      </c>
      <c r="BE151" s="176">
        <f>IF(N151="základní",J151,0)</f>
        <v>0</v>
      </c>
      <c r="BF151" s="176">
        <f>IF(N151="snížená",J151,0)</f>
        <v>0</v>
      </c>
      <c r="BG151" s="176">
        <f>IF(N151="zákl. přenesená",J151,0)</f>
        <v>0</v>
      </c>
      <c r="BH151" s="176">
        <f>IF(N151="sníž. přenesená",J151,0)</f>
        <v>0</v>
      </c>
      <c r="BI151" s="176">
        <f>IF(N151="nulová",J151,0)</f>
        <v>0</v>
      </c>
      <c r="BJ151" s="18" t="s">
        <v>80</v>
      </c>
      <c r="BK151" s="176">
        <f>ROUND(I151*H151,2)</f>
        <v>0</v>
      </c>
      <c r="BL151" s="18" t="s">
        <v>854</v>
      </c>
      <c r="BM151" s="175" t="s">
        <v>1215</v>
      </c>
    </row>
    <row r="152" s="2" customFormat="1" ht="14.4" customHeight="1">
      <c r="A152" s="37"/>
      <c r="B152" s="163"/>
      <c r="C152" s="164" t="s">
        <v>493</v>
      </c>
      <c r="D152" s="164" t="s">
        <v>138</v>
      </c>
      <c r="E152" s="165" t="s">
        <v>1216</v>
      </c>
      <c r="F152" s="166" t="s">
        <v>1217</v>
      </c>
      <c r="G152" s="167" t="s">
        <v>1218</v>
      </c>
      <c r="H152" s="168">
        <v>1</v>
      </c>
      <c r="I152" s="169"/>
      <c r="J152" s="170">
        <f>ROUND(I152*H152,2)</f>
        <v>0</v>
      </c>
      <c r="K152" s="166" t="s">
        <v>3</v>
      </c>
      <c r="L152" s="38"/>
      <c r="M152" s="171" t="s">
        <v>3</v>
      </c>
      <c r="N152" s="172" t="s">
        <v>43</v>
      </c>
      <c r="O152" s="71"/>
      <c r="P152" s="173">
        <f>O152*H152</f>
        <v>0</v>
      </c>
      <c r="Q152" s="173">
        <v>0</v>
      </c>
      <c r="R152" s="173">
        <f>Q152*H152</f>
        <v>0</v>
      </c>
      <c r="S152" s="173">
        <v>0</v>
      </c>
      <c r="T152" s="174">
        <f>S152*H152</f>
        <v>0</v>
      </c>
      <c r="U152" s="37"/>
      <c r="V152" s="37"/>
      <c r="W152" s="37"/>
      <c r="X152" s="37"/>
      <c r="Y152" s="37"/>
      <c r="Z152" s="37"/>
      <c r="AA152" s="37"/>
      <c r="AB152" s="37"/>
      <c r="AC152" s="37"/>
      <c r="AD152" s="37"/>
      <c r="AE152" s="37"/>
      <c r="AR152" s="175" t="s">
        <v>854</v>
      </c>
      <c r="AT152" s="175" t="s">
        <v>138</v>
      </c>
      <c r="AU152" s="175" t="s">
        <v>80</v>
      </c>
      <c r="AY152" s="18" t="s">
        <v>135</v>
      </c>
      <c r="BE152" s="176">
        <f>IF(N152="základní",J152,0)</f>
        <v>0</v>
      </c>
      <c r="BF152" s="176">
        <f>IF(N152="snížená",J152,0)</f>
        <v>0</v>
      </c>
      <c r="BG152" s="176">
        <f>IF(N152="zákl. přenesená",J152,0)</f>
        <v>0</v>
      </c>
      <c r="BH152" s="176">
        <f>IF(N152="sníž. přenesená",J152,0)</f>
        <v>0</v>
      </c>
      <c r="BI152" s="176">
        <f>IF(N152="nulová",J152,0)</f>
        <v>0</v>
      </c>
      <c r="BJ152" s="18" t="s">
        <v>80</v>
      </c>
      <c r="BK152" s="176">
        <f>ROUND(I152*H152,2)</f>
        <v>0</v>
      </c>
      <c r="BL152" s="18" t="s">
        <v>854</v>
      </c>
      <c r="BM152" s="175" t="s">
        <v>1219</v>
      </c>
    </row>
    <row r="153" s="2" customFormat="1" ht="24.15" customHeight="1">
      <c r="A153" s="37"/>
      <c r="B153" s="163"/>
      <c r="C153" s="164" t="s">
        <v>499</v>
      </c>
      <c r="D153" s="164" t="s">
        <v>138</v>
      </c>
      <c r="E153" s="165" t="s">
        <v>1220</v>
      </c>
      <c r="F153" s="166" t="s">
        <v>1221</v>
      </c>
      <c r="G153" s="167" t="s">
        <v>1218</v>
      </c>
      <c r="H153" s="168">
        <v>2</v>
      </c>
      <c r="I153" s="169"/>
      <c r="J153" s="170">
        <f>ROUND(I153*H153,2)</f>
        <v>0</v>
      </c>
      <c r="K153" s="166" t="s">
        <v>3</v>
      </c>
      <c r="L153" s="38"/>
      <c r="M153" s="171" t="s">
        <v>3</v>
      </c>
      <c r="N153" s="172" t="s">
        <v>43</v>
      </c>
      <c r="O153" s="71"/>
      <c r="P153" s="173">
        <f>O153*H153</f>
        <v>0</v>
      </c>
      <c r="Q153" s="173">
        <v>0</v>
      </c>
      <c r="R153" s="173">
        <f>Q153*H153</f>
        <v>0</v>
      </c>
      <c r="S153" s="173">
        <v>0</v>
      </c>
      <c r="T153" s="174">
        <f>S153*H153</f>
        <v>0</v>
      </c>
      <c r="U153" s="37"/>
      <c r="V153" s="37"/>
      <c r="W153" s="37"/>
      <c r="X153" s="37"/>
      <c r="Y153" s="37"/>
      <c r="Z153" s="37"/>
      <c r="AA153" s="37"/>
      <c r="AB153" s="37"/>
      <c r="AC153" s="37"/>
      <c r="AD153" s="37"/>
      <c r="AE153" s="37"/>
      <c r="AR153" s="175" t="s">
        <v>854</v>
      </c>
      <c r="AT153" s="175" t="s">
        <v>138</v>
      </c>
      <c r="AU153" s="175" t="s">
        <v>80</v>
      </c>
      <c r="AY153" s="18" t="s">
        <v>135</v>
      </c>
      <c r="BE153" s="176">
        <f>IF(N153="základní",J153,0)</f>
        <v>0</v>
      </c>
      <c r="BF153" s="176">
        <f>IF(N153="snížená",J153,0)</f>
        <v>0</v>
      </c>
      <c r="BG153" s="176">
        <f>IF(N153="zákl. přenesená",J153,0)</f>
        <v>0</v>
      </c>
      <c r="BH153" s="176">
        <f>IF(N153="sníž. přenesená",J153,0)</f>
        <v>0</v>
      </c>
      <c r="BI153" s="176">
        <f>IF(N153="nulová",J153,0)</f>
        <v>0</v>
      </c>
      <c r="BJ153" s="18" t="s">
        <v>80</v>
      </c>
      <c r="BK153" s="176">
        <f>ROUND(I153*H153,2)</f>
        <v>0</v>
      </c>
      <c r="BL153" s="18" t="s">
        <v>854</v>
      </c>
      <c r="BM153" s="175" t="s">
        <v>1222</v>
      </c>
    </row>
    <row r="154" s="2" customFormat="1" ht="24.15" customHeight="1">
      <c r="A154" s="37"/>
      <c r="B154" s="163"/>
      <c r="C154" s="164" t="s">
        <v>504</v>
      </c>
      <c r="D154" s="164" t="s">
        <v>138</v>
      </c>
      <c r="E154" s="165" t="s">
        <v>1223</v>
      </c>
      <c r="F154" s="166" t="s">
        <v>1224</v>
      </c>
      <c r="G154" s="167" t="s">
        <v>242</v>
      </c>
      <c r="H154" s="168">
        <v>4</v>
      </c>
      <c r="I154" s="169"/>
      <c r="J154" s="170">
        <f>ROUND(I154*H154,2)</f>
        <v>0</v>
      </c>
      <c r="K154" s="166" t="s">
        <v>3</v>
      </c>
      <c r="L154" s="38"/>
      <c r="M154" s="171" t="s">
        <v>3</v>
      </c>
      <c r="N154" s="172" t="s">
        <v>43</v>
      </c>
      <c r="O154" s="71"/>
      <c r="P154" s="173">
        <f>O154*H154</f>
        <v>0</v>
      </c>
      <c r="Q154" s="173">
        <v>0</v>
      </c>
      <c r="R154" s="173">
        <f>Q154*H154</f>
        <v>0</v>
      </c>
      <c r="S154" s="173">
        <v>0</v>
      </c>
      <c r="T154" s="174">
        <f>S154*H154</f>
        <v>0</v>
      </c>
      <c r="U154" s="37"/>
      <c r="V154" s="37"/>
      <c r="W154" s="37"/>
      <c r="X154" s="37"/>
      <c r="Y154" s="37"/>
      <c r="Z154" s="37"/>
      <c r="AA154" s="37"/>
      <c r="AB154" s="37"/>
      <c r="AC154" s="37"/>
      <c r="AD154" s="37"/>
      <c r="AE154" s="37"/>
      <c r="AR154" s="175" t="s">
        <v>854</v>
      </c>
      <c r="AT154" s="175" t="s">
        <v>138</v>
      </c>
      <c r="AU154" s="175" t="s">
        <v>80</v>
      </c>
      <c r="AY154" s="18" t="s">
        <v>135</v>
      </c>
      <c r="BE154" s="176">
        <f>IF(N154="základní",J154,0)</f>
        <v>0</v>
      </c>
      <c r="BF154" s="176">
        <f>IF(N154="snížená",J154,0)</f>
        <v>0</v>
      </c>
      <c r="BG154" s="176">
        <f>IF(N154="zákl. přenesená",J154,0)</f>
        <v>0</v>
      </c>
      <c r="BH154" s="176">
        <f>IF(N154="sníž. přenesená",J154,0)</f>
        <v>0</v>
      </c>
      <c r="BI154" s="176">
        <f>IF(N154="nulová",J154,0)</f>
        <v>0</v>
      </c>
      <c r="BJ154" s="18" t="s">
        <v>80</v>
      </c>
      <c r="BK154" s="176">
        <f>ROUND(I154*H154,2)</f>
        <v>0</v>
      </c>
      <c r="BL154" s="18" t="s">
        <v>854</v>
      </c>
      <c r="BM154" s="175" t="s">
        <v>1225</v>
      </c>
    </row>
    <row r="155" s="2" customFormat="1" ht="14.4" customHeight="1">
      <c r="A155" s="37"/>
      <c r="B155" s="163"/>
      <c r="C155" s="164" t="s">
        <v>509</v>
      </c>
      <c r="D155" s="164" t="s">
        <v>138</v>
      </c>
      <c r="E155" s="165" t="s">
        <v>1226</v>
      </c>
      <c r="F155" s="166" t="s">
        <v>1227</v>
      </c>
      <c r="G155" s="167" t="s">
        <v>285</v>
      </c>
      <c r="H155" s="168">
        <v>2</v>
      </c>
      <c r="I155" s="169"/>
      <c r="J155" s="170">
        <f>ROUND(I155*H155,2)</f>
        <v>0</v>
      </c>
      <c r="K155" s="166" t="s">
        <v>3</v>
      </c>
      <c r="L155" s="38"/>
      <c r="M155" s="171" t="s">
        <v>3</v>
      </c>
      <c r="N155" s="172" t="s">
        <v>43</v>
      </c>
      <c r="O155" s="71"/>
      <c r="P155" s="173">
        <f>O155*H155</f>
        <v>0</v>
      </c>
      <c r="Q155" s="173">
        <v>0</v>
      </c>
      <c r="R155" s="173">
        <f>Q155*H155</f>
        <v>0</v>
      </c>
      <c r="S155" s="173">
        <v>0</v>
      </c>
      <c r="T155" s="174">
        <f>S155*H155</f>
        <v>0</v>
      </c>
      <c r="U155" s="37"/>
      <c r="V155" s="37"/>
      <c r="W155" s="37"/>
      <c r="X155" s="37"/>
      <c r="Y155" s="37"/>
      <c r="Z155" s="37"/>
      <c r="AA155" s="37"/>
      <c r="AB155" s="37"/>
      <c r="AC155" s="37"/>
      <c r="AD155" s="37"/>
      <c r="AE155" s="37"/>
      <c r="AR155" s="175" t="s">
        <v>854</v>
      </c>
      <c r="AT155" s="175" t="s">
        <v>138</v>
      </c>
      <c r="AU155" s="175" t="s">
        <v>80</v>
      </c>
      <c r="AY155" s="18" t="s">
        <v>135</v>
      </c>
      <c r="BE155" s="176">
        <f>IF(N155="základní",J155,0)</f>
        <v>0</v>
      </c>
      <c r="BF155" s="176">
        <f>IF(N155="snížená",J155,0)</f>
        <v>0</v>
      </c>
      <c r="BG155" s="176">
        <f>IF(N155="zákl. přenesená",J155,0)</f>
        <v>0</v>
      </c>
      <c r="BH155" s="176">
        <f>IF(N155="sníž. přenesená",J155,0)</f>
        <v>0</v>
      </c>
      <c r="BI155" s="176">
        <f>IF(N155="nulová",J155,0)</f>
        <v>0</v>
      </c>
      <c r="BJ155" s="18" t="s">
        <v>80</v>
      </c>
      <c r="BK155" s="176">
        <f>ROUND(I155*H155,2)</f>
        <v>0</v>
      </c>
      <c r="BL155" s="18" t="s">
        <v>854</v>
      </c>
      <c r="BM155" s="175" t="s">
        <v>1228</v>
      </c>
    </row>
    <row r="156" s="2" customFormat="1" ht="24.15" customHeight="1">
      <c r="A156" s="37"/>
      <c r="B156" s="163"/>
      <c r="C156" s="164" t="s">
        <v>513</v>
      </c>
      <c r="D156" s="164" t="s">
        <v>138</v>
      </c>
      <c r="E156" s="165" t="s">
        <v>1229</v>
      </c>
      <c r="F156" s="166" t="s">
        <v>1230</v>
      </c>
      <c r="G156" s="167" t="s">
        <v>285</v>
      </c>
      <c r="H156" s="168">
        <v>2</v>
      </c>
      <c r="I156" s="169"/>
      <c r="J156" s="170">
        <f>ROUND(I156*H156,2)</f>
        <v>0</v>
      </c>
      <c r="K156" s="166" t="s">
        <v>3</v>
      </c>
      <c r="L156" s="38"/>
      <c r="M156" s="171" t="s">
        <v>3</v>
      </c>
      <c r="N156" s="172" t="s">
        <v>43</v>
      </c>
      <c r="O156" s="71"/>
      <c r="P156" s="173">
        <f>O156*H156</f>
        <v>0</v>
      </c>
      <c r="Q156" s="173">
        <v>0</v>
      </c>
      <c r="R156" s="173">
        <f>Q156*H156</f>
        <v>0</v>
      </c>
      <c r="S156" s="173">
        <v>0</v>
      </c>
      <c r="T156" s="174">
        <f>S156*H156</f>
        <v>0</v>
      </c>
      <c r="U156" s="37"/>
      <c r="V156" s="37"/>
      <c r="W156" s="37"/>
      <c r="X156" s="37"/>
      <c r="Y156" s="37"/>
      <c r="Z156" s="37"/>
      <c r="AA156" s="37"/>
      <c r="AB156" s="37"/>
      <c r="AC156" s="37"/>
      <c r="AD156" s="37"/>
      <c r="AE156" s="37"/>
      <c r="AR156" s="175" t="s">
        <v>854</v>
      </c>
      <c r="AT156" s="175" t="s">
        <v>138</v>
      </c>
      <c r="AU156" s="175" t="s">
        <v>80</v>
      </c>
      <c r="AY156" s="18" t="s">
        <v>135</v>
      </c>
      <c r="BE156" s="176">
        <f>IF(N156="základní",J156,0)</f>
        <v>0</v>
      </c>
      <c r="BF156" s="176">
        <f>IF(N156="snížená",J156,0)</f>
        <v>0</v>
      </c>
      <c r="BG156" s="176">
        <f>IF(N156="zákl. přenesená",J156,0)</f>
        <v>0</v>
      </c>
      <c r="BH156" s="176">
        <f>IF(N156="sníž. přenesená",J156,0)</f>
        <v>0</v>
      </c>
      <c r="BI156" s="176">
        <f>IF(N156="nulová",J156,0)</f>
        <v>0</v>
      </c>
      <c r="BJ156" s="18" t="s">
        <v>80</v>
      </c>
      <c r="BK156" s="176">
        <f>ROUND(I156*H156,2)</f>
        <v>0</v>
      </c>
      <c r="BL156" s="18" t="s">
        <v>854</v>
      </c>
      <c r="BM156" s="175" t="s">
        <v>1231</v>
      </c>
    </row>
    <row r="157" s="2" customFormat="1" ht="37.8" customHeight="1">
      <c r="A157" s="37"/>
      <c r="B157" s="163"/>
      <c r="C157" s="164" t="s">
        <v>518</v>
      </c>
      <c r="D157" s="164" t="s">
        <v>138</v>
      </c>
      <c r="E157" s="165" t="s">
        <v>1232</v>
      </c>
      <c r="F157" s="166" t="s">
        <v>1233</v>
      </c>
      <c r="G157" s="167" t="s">
        <v>285</v>
      </c>
      <c r="H157" s="168">
        <v>2</v>
      </c>
      <c r="I157" s="169"/>
      <c r="J157" s="170">
        <f>ROUND(I157*H157,2)</f>
        <v>0</v>
      </c>
      <c r="K157" s="166" t="s">
        <v>3</v>
      </c>
      <c r="L157" s="38"/>
      <c r="M157" s="211" t="s">
        <v>3</v>
      </c>
      <c r="N157" s="212" t="s">
        <v>43</v>
      </c>
      <c r="O157" s="213"/>
      <c r="P157" s="214">
        <f>O157*H157</f>
        <v>0</v>
      </c>
      <c r="Q157" s="214">
        <v>0</v>
      </c>
      <c r="R157" s="214">
        <f>Q157*H157</f>
        <v>0</v>
      </c>
      <c r="S157" s="214">
        <v>0</v>
      </c>
      <c r="T157" s="215">
        <f>S157*H157</f>
        <v>0</v>
      </c>
      <c r="U157" s="37"/>
      <c r="V157" s="37"/>
      <c r="W157" s="37"/>
      <c r="X157" s="37"/>
      <c r="Y157" s="37"/>
      <c r="Z157" s="37"/>
      <c r="AA157" s="37"/>
      <c r="AB157" s="37"/>
      <c r="AC157" s="37"/>
      <c r="AD157" s="37"/>
      <c r="AE157" s="37"/>
      <c r="AR157" s="175" t="s">
        <v>854</v>
      </c>
      <c r="AT157" s="175" t="s">
        <v>138</v>
      </c>
      <c r="AU157" s="175" t="s">
        <v>80</v>
      </c>
      <c r="AY157" s="18" t="s">
        <v>135</v>
      </c>
      <c r="BE157" s="176">
        <f>IF(N157="základní",J157,0)</f>
        <v>0</v>
      </c>
      <c r="BF157" s="176">
        <f>IF(N157="snížená",J157,0)</f>
        <v>0</v>
      </c>
      <c r="BG157" s="176">
        <f>IF(N157="zákl. přenesená",J157,0)</f>
        <v>0</v>
      </c>
      <c r="BH157" s="176">
        <f>IF(N157="sníž. přenesená",J157,0)</f>
        <v>0</v>
      </c>
      <c r="BI157" s="176">
        <f>IF(N157="nulová",J157,0)</f>
        <v>0</v>
      </c>
      <c r="BJ157" s="18" t="s">
        <v>80</v>
      </c>
      <c r="BK157" s="176">
        <f>ROUND(I157*H157,2)</f>
        <v>0</v>
      </c>
      <c r="BL157" s="18" t="s">
        <v>854</v>
      </c>
      <c r="BM157" s="175" t="s">
        <v>1234</v>
      </c>
    </row>
    <row r="158" s="2" customFormat="1" ht="6.96" customHeight="1">
      <c r="A158" s="37"/>
      <c r="B158" s="54"/>
      <c r="C158" s="55"/>
      <c r="D158" s="55"/>
      <c r="E158" s="55"/>
      <c r="F158" s="55"/>
      <c r="G158" s="55"/>
      <c r="H158" s="55"/>
      <c r="I158" s="55"/>
      <c r="J158" s="55"/>
      <c r="K158" s="55"/>
      <c r="L158" s="38"/>
      <c r="M158" s="37"/>
      <c r="O158" s="37"/>
      <c r="P158" s="37"/>
      <c r="Q158" s="37"/>
      <c r="R158" s="37"/>
      <c r="S158" s="37"/>
      <c r="T158" s="37"/>
      <c r="U158" s="37"/>
      <c r="V158" s="37"/>
      <c r="W158" s="37"/>
      <c r="X158" s="37"/>
      <c r="Y158" s="37"/>
      <c r="Z158" s="37"/>
      <c r="AA158" s="37"/>
      <c r="AB158" s="37"/>
      <c r="AC158" s="37"/>
      <c r="AD158" s="37"/>
      <c r="AE158" s="37"/>
    </row>
  </sheetData>
  <autoFilter ref="C84:K157"/>
  <mergeCells count="9">
    <mergeCell ref="E7:H7"/>
    <mergeCell ref="E9:H9"/>
    <mergeCell ref="E18:H18"/>
    <mergeCell ref="E27:H27"/>
    <mergeCell ref="E48:H48"/>
    <mergeCell ref="E50:H50"/>
    <mergeCell ref="E75:H75"/>
    <mergeCell ref="E77:H7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7" t="s">
        <v>6</v>
      </c>
      <c r="M2" s="1"/>
      <c r="N2" s="1"/>
      <c r="O2" s="1"/>
      <c r="P2" s="1"/>
      <c r="Q2" s="1"/>
      <c r="R2" s="1"/>
      <c r="S2" s="1"/>
      <c r="T2" s="1"/>
      <c r="U2" s="1"/>
      <c r="V2" s="1"/>
      <c r="AT2" s="18" t="s">
        <v>94</v>
      </c>
    </row>
    <row r="3" s="1" customFormat="1" ht="6.96" customHeight="1">
      <c r="B3" s="19"/>
      <c r="C3" s="20"/>
      <c r="D3" s="20"/>
      <c r="E3" s="20"/>
      <c r="F3" s="20"/>
      <c r="G3" s="20"/>
      <c r="H3" s="20"/>
      <c r="I3" s="20"/>
      <c r="J3" s="20"/>
      <c r="K3" s="20"/>
      <c r="L3" s="21"/>
      <c r="AT3" s="18" t="s">
        <v>82</v>
      </c>
    </row>
    <row r="4" s="1" customFormat="1" ht="24.96" customHeight="1">
      <c r="B4" s="21"/>
      <c r="D4" s="22" t="s">
        <v>95</v>
      </c>
      <c r="L4" s="21"/>
      <c r="M4" s="113" t="s">
        <v>11</v>
      </c>
      <c r="AT4" s="18" t="s">
        <v>4</v>
      </c>
    </row>
    <row r="5" s="1" customFormat="1" ht="6.96" customHeight="1">
      <c r="B5" s="21"/>
      <c r="L5" s="21"/>
    </row>
    <row r="6" s="1" customFormat="1" ht="12" customHeight="1">
      <c r="B6" s="21"/>
      <c r="D6" s="31" t="s">
        <v>17</v>
      </c>
      <c r="L6" s="21"/>
    </row>
    <row r="7" s="1" customFormat="1" ht="16.5" customHeight="1">
      <c r="B7" s="21"/>
      <c r="E7" s="114" t="str">
        <f>'Rekapitulace stavby'!K6</f>
        <v>Stavební úpravy pokojů 14 a 15 penzionu Athéna v Nové Včelnici</v>
      </c>
      <c r="F7" s="31"/>
      <c r="G7" s="31"/>
      <c r="H7" s="31"/>
      <c r="L7" s="21"/>
    </row>
    <row r="8" s="2" customFormat="1" ht="12" customHeight="1">
      <c r="A8" s="37"/>
      <c r="B8" s="38"/>
      <c r="C8" s="37"/>
      <c r="D8" s="31" t="s">
        <v>96</v>
      </c>
      <c r="E8" s="37"/>
      <c r="F8" s="37"/>
      <c r="G8" s="37"/>
      <c r="H8" s="37"/>
      <c r="I8" s="37"/>
      <c r="J8" s="37"/>
      <c r="K8" s="37"/>
      <c r="L8" s="115"/>
      <c r="S8" s="37"/>
      <c r="T8" s="37"/>
      <c r="U8" s="37"/>
      <c r="V8" s="37"/>
      <c r="W8" s="37"/>
      <c r="X8" s="37"/>
      <c r="Y8" s="37"/>
      <c r="Z8" s="37"/>
      <c r="AA8" s="37"/>
      <c r="AB8" s="37"/>
      <c r="AC8" s="37"/>
      <c r="AD8" s="37"/>
      <c r="AE8" s="37"/>
    </row>
    <row r="9" s="2" customFormat="1" ht="16.5" customHeight="1">
      <c r="A9" s="37"/>
      <c r="B9" s="38"/>
      <c r="C9" s="37"/>
      <c r="D9" s="37"/>
      <c r="E9" s="61" t="s">
        <v>1235</v>
      </c>
      <c r="F9" s="37"/>
      <c r="G9" s="37"/>
      <c r="H9" s="37"/>
      <c r="I9" s="37"/>
      <c r="J9" s="37"/>
      <c r="K9" s="37"/>
      <c r="L9" s="115"/>
      <c r="S9" s="37"/>
      <c r="T9" s="37"/>
      <c r="U9" s="37"/>
      <c r="V9" s="37"/>
      <c r="W9" s="37"/>
      <c r="X9" s="37"/>
      <c r="Y9" s="37"/>
      <c r="Z9" s="37"/>
      <c r="AA9" s="37"/>
      <c r="AB9" s="37"/>
      <c r="AC9" s="37"/>
      <c r="AD9" s="37"/>
      <c r="AE9" s="37"/>
    </row>
    <row r="10" s="2" customFormat="1">
      <c r="A10" s="37"/>
      <c r="B10" s="38"/>
      <c r="C10" s="37"/>
      <c r="D10" s="37"/>
      <c r="E10" s="37"/>
      <c r="F10" s="37"/>
      <c r="G10" s="37"/>
      <c r="H10" s="37"/>
      <c r="I10" s="37"/>
      <c r="J10" s="37"/>
      <c r="K10" s="37"/>
      <c r="L10" s="115"/>
      <c r="S10" s="37"/>
      <c r="T10" s="37"/>
      <c r="U10" s="37"/>
      <c r="V10" s="37"/>
      <c r="W10" s="37"/>
      <c r="X10" s="37"/>
      <c r="Y10" s="37"/>
      <c r="Z10" s="37"/>
      <c r="AA10" s="37"/>
      <c r="AB10" s="37"/>
      <c r="AC10" s="37"/>
      <c r="AD10" s="37"/>
      <c r="AE10" s="37"/>
    </row>
    <row r="11" s="2" customFormat="1" ht="12" customHeight="1">
      <c r="A11" s="37"/>
      <c r="B11" s="38"/>
      <c r="C11" s="37"/>
      <c r="D11" s="31" t="s">
        <v>19</v>
      </c>
      <c r="E11" s="37"/>
      <c r="F11" s="26" t="s">
        <v>20</v>
      </c>
      <c r="G11" s="37"/>
      <c r="H11" s="37"/>
      <c r="I11" s="31" t="s">
        <v>21</v>
      </c>
      <c r="J11" s="26" t="s">
        <v>3</v>
      </c>
      <c r="K11" s="37"/>
      <c r="L11" s="115"/>
      <c r="S11" s="37"/>
      <c r="T11" s="37"/>
      <c r="U11" s="37"/>
      <c r="V11" s="37"/>
      <c r="W11" s="37"/>
      <c r="X11" s="37"/>
      <c r="Y11" s="37"/>
      <c r="Z11" s="37"/>
      <c r="AA11" s="37"/>
      <c r="AB11" s="37"/>
      <c r="AC11" s="37"/>
      <c r="AD11" s="37"/>
      <c r="AE11" s="37"/>
    </row>
    <row r="12" s="2" customFormat="1" ht="12" customHeight="1">
      <c r="A12" s="37"/>
      <c r="B12" s="38"/>
      <c r="C12" s="37"/>
      <c r="D12" s="31" t="s">
        <v>22</v>
      </c>
      <c r="E12" s="37"/>
      <c r="F12" s="26" t="s">
        <v>23</v>
      </c>
      <c r="G12" s="37"/>
      <c r="H12" s="37"/>
      <c r="I12" s="31" t="s">
        <v>24</v>
      </c>
      <c r="J12" s="63" t="str">
        <f>'Rekapitulace stavby'!AN8</f>
        <v>4. 11. 2020</v>
      </c>
      <c r="K12" s="37"/>
      <c r="L12" s="115"/>
      <c r="S12" s="37"/>
      <c r="T12" s="37"/>
      <c r="U12" s="37"/>
      <c r="V12" s="37"/>
      <c r="W12" s="37"/>
      <c r="X12" s="37"/>
      <c r="Y12" s="37"/>
      <c r="Z12" s="37"/>
      <c r="AA12" s="37"/>
      <c r="AB12" s="37"/>
      <c r="AC12" s="37"/>
      <c r="AD12" s="37"/>
      <c r="AE12" s="37"/>
    </row>
    <row r="13" s="2" customFormat="1" ht="10.8" customHeight="1">
      <c r="A13" s="37"/>
      <c r="B13" s="38"/>
      <c r="C13" s="37"/>
      <c r="D13" s="37"/>
      <c r="E13" s="37"/>
      <c r="F13" s="37"/>
      <c r="G13" s="37"/>
      <c r="H13" s="37"/>
      <c r="I13" s="37"/>
      <c r="J13" s="37"/>
      <c r="K13" s="37"/>
      <c r="L13" s="115"/>
      <c r="S13" s="37"/>
      <c r="T13" s="37"/>
      <c r="U13" s="37"/>
      <c r="V13" s="37"/>
      <c r="W13" s="37"/>
      <c r="X13" s="37"/>
      <c r="Y13" s="37"/>
      <c r="Z13" s="37"/>
      <c r="AA13" s="37"/>
      <c r="AB13" s="37"/>
      <c r="AC13" s="37"/>
      <c r="AD13" s="37"/>
      <c r="AE13" s="37"/>
    </row>
    <row r="14" s="2" customFormat="1" ht="12" customHeight="1">
      <c r="A14" s="37"/>
      <c r="B14" s="38"/>
      <c r="C14" s="37"/>
      <c r="D14" s="31" t="s">
        <v>26</v>
      </c>
      <c r="E14" s="37"/>
      <c r="F14" s="37"/>
      <c r="G14" s="37"/>
      <c r="H14" s="37"/>
      <c r="I14" s="31" t="s">
        <v>27</v>
      </c>
      <c r="J14" s="26" t="str">
        <f>IF('Rekapitulace stavby'!AN10="","",'Rekapitulace stavby'!AN10)</f>
        <v/>
      </c>
      <c r="K14" s="37"/>
      <c r="L14" s="115"/>
      <c r="S14" s="37"/>
      <c r="T14" s="37"/>
      <c r="U14" s="37"/>
      <c r="V14" s="37"/>
      <c r="W14" s="37"/>
      <c r="X14" s="37"/>
      <c r="Y14" s="37"/>
      <c r="Z14" s="37"/>
      <c r="AA14" s="37"/>
      <c r="AB14" s="37"/>
      <c r="AC14" s="37"/>
      <c r="AD14" s="37"/>
      <c r="AE14" s="37"/>
    </row>
    <row r="15" s="2" customFormat="1" ht="18" customHeight="1">
      <c r="A15" s="37"/>
      <c r="B15" s="38"/>
      <c r="C15" s="37"/>
      <c r="D15" s="37"/>
      <c r="E15" s="26" t="str">
        <f>IF('Rekapitulace stavby'!E11="","",'Rekapitulace stavby'!E11)</f>
        <v xml:space="preserve"> </v>
      </c>
      <c r="F15" s="37"/>
      <c r="G15" s="37"/>
      <c r="H15" s="37"/>
      <c r="I15" s="31" t="s">
        <v>29</v>
      </c>
      <c r="J15" s="26" t="str">
        <f>IF('Rekapitulace stavby'!AN11="","",'Rekapitulace stavby'!AN11)</f>
        <v/>
      </c>
      <c r="K15" s="37"/>
      <c r="L15" s="115"/>
      <c r="S15" s="37"/>
      <c r="T15" s="37"/>
      <c r="U15" s="37"/>
      <c r="V15" s="37"/>
      <c r="W15" s="37"/>
      <c r="X15" s="37"/>
      <c r="Y15" s="37"/>
      <c r="Z15" s="37"/>
      <c r="AA15" s="37"/>
      <c r="AB15" s="37"/>
      <c r="AC15" s="37"/>
      <c r="AD15" s="37"/>
      <c r="AE15" s="37"/>
    </row>
    <row r="16" s="2" customFormat="1" ht="6.96" customHeight="1">
      <c r="A16" s="37"/>
      <c r="B16" s="38"/>
      <c r="C16" s="37"/>
      <c r="D16" s="37"/>
      <c r="E16" s="37"/>
      <c r="F16" s="37"/>
      <c r="G16" s="37"/>
      <c r="H16" s="37"/>
      <c r="I16" s="37"/>
      <c r="J16" s="37"/>
      <c r="K16" s="37"/>
      <c r="L16" s="115"/>
      <c r="S16" s="37"/>
      <c r="T16" s="37"/>
      <c r="U16" s="37"/>
      <c r="V16" s="37"/>
      <c r="W16" s="37"/>
      <c r="X16" s="37"/>
      <c r="Y16" s="37"/>
      <c r="Z16" s="37"/>
      <c r="AA16" s="37"/>
      <c r="AB16" s="37"/>
      <c r="AC16" s="37"/>
      <c r="AD16" s="37"/>
      <c r="AE16" s="37"/>
    </row>
    <row r="17" s="2" customFormat="1" ht="12" customHeight="1">
      <c r="A17" s="37"/>
      <c r="B17" s="38"/>
      <c r="C17" s="37"/>
      <c r="D17" s="31" t="s">
        <v>30</v>
      </c>
      <c r="E17" s="37"/>
      <c r="F17" s="37"/>
      <c r="G17" s="37"/>
      <c r="H17" s="37"/>
      <c r="I17" s="31" t="s">
        <v>27</v>
      </c>
      <c r="J17" s="32" t="str">
        <f>'Rekapitulace stavby'!AN13</f>
        <v>Vyplň údaj</v>
      </c>
      <c r="K17" s="37"/>
      <c r="L17" s="115"/>
      <c r="S17" s="37"/>
      <c r="T17" s="37"/>
      <c r="U17" s="37"/>
      <c r="V17" s="37"/>
      <c r="W17" s="37"/>
      <c r="X17" s="37"/>
      <c r="Y17" s="37"/>
      <c r="Z17" s="37"/>
      <c r="AA17" s="37"/>
      <c r="AB17" s="37"/>
      <c r="AC17" s="37"/>
      <c r="AD17" s="37"/>
      <c r="AE17" s="37"/>
    </row>
    <row r="18" s="2" customFormat="1" ht="18" customHeight="1">
      <c r="A18" s="37"/>
      <c r="B18" s="38"/>
      <c r="C18" s="37"/>
      <c r="D18" s="37"/>
      <c r="E18" s="32" t="str">
        <f>'Rekapitulace stavby'!E14</f>
        <v>Vyplň údaj</v>
      </c>
      <c r="F18" s="26"/>
      <c r="G18" s="26"/>
      <c r="H18" s="26"/>
      <c r="I18" s="31" t="s">
        <v>29</v>
      </c>
      <c r="J18" s="32" t="str">
        <f>'Rekapitulace stavby'!AN14</f>
        <v>Vyplň údaj</v>
      </c>
      <c r="K18" s="37"/>
      <c r="L18" s="115"/>
      <c r="S18" s="37"/>
      <c r="T18" s="37"/>
      <c r="U18" s="37"/>
      <c r="V18" s="37"/>
      <c r="W18" s="37"/>
      <c r="X18" s="37"/>
      <c r="Y18" s="37"/>
      <c r="Z18" s="37"/>
      <c r="AA18" s="37"/>
      <c r="AB18" s="37"/>
      <c r="AC18" s="37"/>
      <c r="AD18" s="37"/>
      <c r="AE18" s="37"/>
    </row>
    <row r="19" s="2" customFormat="1" ht="6.96" customHeight="1">
      <c r="A19" s="37"/>
      <c r="B19" s="38"/>
      <c r="C19" s="37"/>
      <c r="D19" s="37"/>
      <c r="E19" s="37"/>
      <c r="F19" s="37"/>
      <c r="G19" s="37"/>
      <c r="H19" s="37"/>
      <c r="I19" s="37"/>
      <c r="J19" s="37"/>
      <c r="K19" s="37"/>
      <c r="L19" s="115"/>
      <c r="S19" s="37"/>
      <c r="T19" s="37"/>
      <c r="U19" s="37"/>
      <c r="V19" s="37"/>
      <c r="W19" s="37"/>
      <c r="X19" s="37"/>
      <c r="Y19" s="37"/>
      <c r="Z19" s="37"/>
      <c r="AA19" s="37"/>
      <c r="AB19" s="37"/>
      <c r="AC19" s="37"/>
      <c r="AD19" s="37"/>
      <c r="AE19" s="37"/>
    </row>
    <row r="20" s="2" customFormat="1" ht="12" customHeight="1">
      <c r="A20" s="37"/>
      <c r="B20" s="38"/>
      <c r="C20" s="37"/>
      <c r="D20" s="31" t="s">
        <v>32</v>
      </c>
      <c r="E20" s="37"/>
      <c r="F20" s="37"/>
      <c r="G20" s="37"/>
      <c r="H20" s="37"/>
      <c r="I20" s="31" t="s">
        <v>27</v>
      </c>
      <c r="J20" s="26" t="s">
        <v>3</v>
      </c>
      <c r="K20" s="37"/>
      <c r="L20" s="115"/>
      <c r="S20" s="37"/>
      <c r="T20" s="37"/>
      <c r="U20" s="37"/>
      <c r="V20" s="37"/>
      <c r="W20" s="37"/>
      <c r="X20" s="37"/>
      <c r="Y20" s="37"/>
      <c r="Z20" s="37"/>
      <c r="AA20" s="37"/>
      <c r="AB20" s="37"/>
      <c r="AC20" s="37"/>
      <c r="AD20" s="37"/>
      <c r="AE20" s="37"/>
    </row>
    <row r="21" s="2" customFormat="1" ht="18" customHeight="1">
      <c r="A21" s="37"/>
      <c r="B21" s="38"/>
      <c r="C21" s="37"/>
      <c r="D21" s="37"/>
      <c r="E21" s="26" t="s">
        <v>33</v>
      </c>
      <c r="F21" s="37"/>
      <c r="G21" s="37"/>
      <c r="H21" s="37"/>
      <c r="I21" s="31" t="s">
        <v>29</v>
      </c>
      <c r="J21" s="26" t="s">
        <v>3</v>
      </c>
      <c r="K21" s="37"/>
      <c r="L21" s="115"/>
      <c r="S21" s="37"/>
      <c r="T21" s="37"/>
      <c r="U21" s="37"/>
      <c r="V21" s="37"/>
      <c r="W21" s="37"/>
      <c r="X21" s="37"/>
      <c r="Y21" s="37"/>
      <c r="Z21" s="37"/>
      <c r="AA21" s="37"/>
      <c r="AB21" s="37"/>
      <c r="AC21" s="37"/>
      <c r="AD21" s="37"/>
      <c r="AE21" s="37"/>
    </row>
    <row r="22" s="2" customFormat="1" ht="6.96" customHeight="1">
      <c r="A22" s="37"/>
      <c r="B22" s="38"/>
      <c r="C22" s="37"/>
      <c r="D22" s="37"/>
      <c r="E22" s="37"/>
      <c r="F22" s="37"/>
      <c r="G22" s="37"/>
      <c r="H22" s="37"/>
      <c r="I22" s="37"/>
      <c r="J22" s="37"/>
      <c r="K22" s="37"/>
      <c r="L22" s="115"/>
      <c r="S22" s="37"/>
      <c r="T22" s="37"/>
      <c r="U22" s="37"/>
      <c r="V22" s="37"/>
      <c r="W22" s="37"/>
      <c r="X22" s="37"/>
      <c r="Y22" s="37"/>
      <c r="Z22" s="37"/>
      <c r="AA22" s="37"/>
      <c r="AB22" s="37"/>
      <c r="AC22" s="37"/>
      <c r="AD22" s="37"/>
      <c r="AE22" s="37"/>
    </row>
    <row r="23" s="2" customFormat="1" ht="12" customHeight="1">
      <c r="A23" s="37"/>
      <c r="B23" s="38"/>
      <c r="C23" s="37"/>
      <c r="D23" s="31" t="s">
        <v>35</v>
      </c>
      <c r="E23" s="37"/>
      <c r="F23" s="37"/>
      <c r="G23" s="37"/>
      <c r="H23" s="37"/>
      <c r="I23" s="31" t="s">
        <v>27</v>
      </c>
      <c r="J23" s="26" t="str">
        <f>IF('Rekapitulace stavby'!AN19="","",'Rekapitulace stavby'!AN19)</f>
        <v/>
      </c>
      <c r="K23" s="37"/>
      <c r="L23" s="115"/>
      <c r="S23" s="37"/>
      <c r="T23" s="37"/>
      <c r="U23" s="37"/>
      <c r="V23" s="37"/>
      <c r="W23" s="37"/>
      <c r="X23" s="37"/>
      <c r="Y23" s="37"/>
      <c r="Z23" s="37"/>
      <c r="AA23" s="37"/>
      <c r="AB23" s="37"/>
      <c r="AC23" s="37"/>
      <c r="AD23" s="37"/>
      <c r="AE23" s="37"/>
    </row>
    <row r="24" s="2" customFormat="1" ht="18" customHeight="1">
      <c r="A24" s="37"/>
      <c r="B24" s="38"/>
      <c r="C24" s="37"/>
      <c r="D24" s="37"/>
      <c r="E24" s="26" t="str">
        <f>IF('Rekapitulace stavby'!E20="","",'Rekapitulace stavby'!E20)</f>
        <v xml:space="preserve"> </v>
      </c>
      <c r="F24" s="37"/>
      <c r="G24" s="37"/>
      <c r="H24" s="37"/>
      <c r="I24" s="31" t="s">
        <v>29</v>
      </c>
      <c r="J24" s="26" t="str">
        <f>IF('Rekapitulace stavby'!AN20="","",'Rekapitulace stavby'!AN20)</f>
        <v/>
      </c>
      <c r="K24" s="37"/>
      <c r="L24" s="115"/>
      <c r="S24" s="37"/>
      <c r="T24" s="37"/>
      <c r="U24" s="37"/>
      <c r="V24" s="37"/>
      <c r="W24" s="37"/>
      <c r="X24" s="37"/>
      <c r="Y24" s="37"/>
      <c r="Z24" s="37"/>
      <c r="AA24" s="37"/>
      <c r="AB24" s="37"/>
      <c r="AC24" s="37"/>
      <c r="AD24" s="37"/>
      <c r="AE24" s="37"/>
    </row>
    <row r="25" s="2" customFormat="1" ht="6.96" customHeight="1">
      <c r="A25" s="37"/>
      <c r="B25" s="38"/>
      <c r="C25" s="37"/>
      <c r="D25" s="37"/>
      <c r="E25" s="37"/>
      <c r="F25" s="37"/>
      <c r="G25" s="37"/>
      <c r="H25" s="37"/>
      <c r="I25" s="37"/>
      <c r="J25" s="37"/>
      <c r="K25" s="37"/>
      <c r="L25" s="115"/>
      <c r="S25" s="37"/>
      <c r="T25" s="37"/>
      <c r="U25" s="37"/>
      <c r="V25" s="37"/>
      <c r="W25" s="37"/>
      <c r="X25" s="37"/>
      <c r="Y25" s="37"/>
      <c r="Z25" s="37"/>
      <c r="AA25" s="37"/>
      <c r="AB25" s="37"/>
      <c r="AC25" s="37"/>
      <c r="AD25" s="37"/>
      <c r="AE25" s="37"/>
    </row>
    <row r="26" s="2" customFormat="1" ht="12" customHeight="1">
      <c r="A26" s="37"/>
      <c r="B26" s="38"/>
      <c r="C26" s="37"/>
      <c r="D26" s="31" t="s">
        <v>36</v>
      </c>
      <c r="E26" s="37"/>
      <c r="F26" s="37"/>
      <c r="G26" s="37"/>
      <c r="H26" s="37"/>
      <c r="I26" s="37"/>
      <c r="J26" s="37"/>
      <c r="K26" s="37"/>
      <c r="L26" s="115"/>
      <c r="S26" s="37"/>
      <c r="T26" s="37"/>
      <c r="U26" s="37"/>
      <c r="V26" s="37"/>
      <c r="W26" s="37"/>
      <c r="X26" s="37"/>
      <c r="Y26" s="37"/>
      <c r="Z26" s="37"/>
      <c r="AA26" s="37"/>
      <c r="AB26" s="37"/>
      <c r="AC26" s="37"/>
      <c r="AD26" s="37"/>
      <c r="AE26" s="37"/>
    </row>
    <row r="27" s="8" customFormat="1" ht="16.5" customHeight="1">
      <c r="A27" s="116"/>
      <c r="B27" s="117"/>
      <c r="C27" s="116"/>
      <c r="D27" s="116"/>
      <c r="E27" s="35" t="s">
        <v>3</v>
      </c>
      <c r="F27" s="35"/>
      <c r="G27" s="35"/>
      <c r="H27" s="35"/>
      <c r="I27" s="116"/>
      <c r="J27" s="116"/>
      <c r="K27" s="116"/>
      <c r="L27" s="118"/>
      <c r="S27" s="116"/>
      <c r="T27" s="116"/>
      <c r="U27" s="116"/>
      <c r="V27" s="116"/>
      <c r="W27" s="116"/>
      <c r="X27" s="116"/>
      <c r="Y27" s="116"/>
      <c r="Z27" s="116"/>
      <c r="AA27" s="116"/>
      <c r="AB27" s="116"/>
      <c r="AC27" s="116"/>
      <c r="AD27" s="116"/>
      <c r="AE27" s="116"/>
    </row>
    <row r="28" s="2" customFormat="1" ht="6.96" customHeight="1">
      <c r="A28" s="37"/>
      <c r="B28" s="38"/>
      <c r="C28" s="37"/>
      <c r="D28" s="37"/>
      <c r="E28" s="37"/>
      <c r="F28" s="37"/>
      <c r="G28" s="37"/>
      <c r="H28" s="37"/>
      <c r="I28" s="37"/>
      <c r="J28" s="37"/>
      <c r="K28" s="37"/>
      <c r="L28" s="115"/>
      <c r="S28" s="37"/>
      <c r="T28" s="37"/>
      <c r="U28" s="37"/>
      <c r="V28" s="37"/>
      <c r="W28" s="37"/>
      <c r="X28" s="37"/>
      <c r="Y28" s="37"/>
      <c r="Z28" s="37"/>
      <c r="AA28" s="37"/>
      <c r="AB28" s="37"/>
      <c r="AC28" s="37"/>
      <c r="AD28" s="37"/>
      <c r="AE28" s="37"/>
    </row>
    <row r="29" s="2" customFormat="1" ht="6.96" customHeight="1">
      <c r="A29" s="37"/>
      <c r="B29" s="38"/>
      <c r="C29" s="37"/>
      <c r="D29" s="83"/>
      <c r="E29" s="83"/>
      <c r="F29" s="83"/>
      <c r="G29" s="83"/>
      <c r="H29" s="83"/>
      <c r="I29" s="83"/>
      <c r="J29" s="83"/>
      <c r="K29" s="83"/>
      <c r="L29" s="115"/>
      <c r="S29" s="37"/>
      <c r="T29" s="37"/>
      <c r="U29" s="37"/>
      <c r="V29" s="37"/>
      <c r="W29" s="37"/>
      <c r="X29" s="37"/>
      <c r="Y29" s="37"/>
      <c r="Z29" s="37"/>
      <c r="AA29" s="37"/>
      <c r="AB29" s="37"/>
      <c r="AC29" s="37"/>
      <c r="AD29" s="37"/>
      <c r="AE29" s="37"/>
    </row>
    <row r="30" s="2" customFormat="1" ht="25.44" customHeight="1">
      <c r="A30" s="37"/>
      <c r="B30" s="38"/>
      <c r="C30" s="37"/>
      <c r="D30" s="119" t="s">
        <v>38</v>
      </c>
      <c r="E30" s="37"/>
      <c r="F30" s="37"/>
      <c r="G30" s="37"/>
      <c r="H30" s="37"/>
      <c r="I30" s="37"/>
      <c r="J30" s="89">
        <f>ROUND(J83, 2)</f>
        <v>0</v>
      </c>
      <c r="K30" s="37"/>
      <c r="L30" s="115"/>
      <c r="S30" s="37"/>
      <c r="T30" s="37"/>
      <c r="U30" s="37"/>
      <c r="V30" s="37"/>
      <c r="W30" s="37"/>
      <c r="X30" s="37"/>
      <c r="Y30" s="37"/>
      <c r="Z30" s="37"/>
      <c r="AA30" s="37"/>
      <c r="AB30" s="37"/>
      <c r="AC30" s="37"/>
      <c r="AD30" s="37"/>
      <c r="AE30" s="37"/>
    </row>
    <row r="31" s="2" customFormat="1" ht="6.96" customHeight="1">
      <c r="A31" s="37"/>
      <c r="B31" s="38"/>
      <c r="C31" s="37"/>
      <c r="D31" s="83"/>
      <c r="E31" s="83"/>
      <c r="F31" s="83"/>
      <c r="G31" s="83"/>
      <c r="H31" s="83"/>
      <c r="I31" s="83"/>
      <c r="J31" s="83"/>
      <c r="K31" s="83"/>
      <c r="L31" s="115"/>
      <c r="S31" s="37"/>
      <c r="T31" s="37"/>
      <c r="U31" s="37"/>
      <c r="V31" s="37"/>
      <c r="W31" s="37"/>
      <c r="X31" s="37"/>
      <c r="Y31" s="37"/>
      <c r="Z31" s="37"/>
      <c r="AA31" s="37"/>
      <c r="AB31" s="37"/>
      <c r="AC31" s="37"/>
      <c r="AD31" s="37"/>
      <c r="AE31" s="37"/>
    </row>
    <row r="32" s="2" customFormat="1" ht="14.4" customHeight="1">
      <c r="A32" s="37"/>
      <c r="B32" s="38"/>
      <c r="C32" s="37"/>
      <c r="D32" s="37"/>
      <c r="E32" s="37"/>
      <c r="F32" s="42" t="s">
        <v>40</v>
      </c>
      <c r="G32" s="37"/>
      <c r="H32" s="37"/>
      <c r="I32" s="42" t="s">
        <v>39</v>
      </c>
      <c r="J32" s="42" t="s">
        <v>41</v>
      </c>
      <c r="K32" s="37"/>
      <c r="L32" s="115"/>
      <c r="S32" s="37"/>
      <c r="T32" s="37"/>
      <c r="U32" s="37"/>
      <c r="V32" s="37"/>
      <c r="W32" s="37"/>
      <c r="X32" s="37"/>
      <c r="Y32" s="37"/>
      <c r="Z32" s="37"/>
      <c r="AA32" s="37"/>
      <c r="AB32" s="37"/>
      <c r="AC32" s="37"/>
      <c r="AD32" s="37"/>
      <c r="AE32" s="37"/>
    </row>
    <row r="33" s="2" customFormat="1" ht="14.4" customHeight="1">
      <c r="A33" s="37"/>
      <c r="B33" s="38"/>
      <c r="C33" s="37"/>
      <c r="D33" s="120" t="s">
        <v>42</v>
      </c>
      <c r="E33" s="31" t="s">
        <v>43</v>
      </c>
      <c r="F33" s="121">
        <f>ROUND((SUM(BE83:BE90)),  2)</f>
        <v>0</v>
      </c>
      <c r="G33" s="37"/>
      <c r="H33" s="37"/>
      <c r="I33" s="122">
        <v>0.20999999999999999</v>
      </c>
      <c r="J33" s="121">
        <f>ROUND(((SUM(BE83:BE90))*I33),  2)</f>
        <v>0</v>
      </c>
      <c r="K33" s="37"/>
      <c r="L33" s="115"/>
      <c r="S33" s="37"/>
      <c r="T33" s="37"/>
      <c r="U33" s="37"/>
      <c r="V33" s="37"/>
      <c r="W33" s="37"/>
      <c r="X33" s="37"/>
      <c r="Y33" s="37"/>
      <c r="Z33" s="37"/>
      <c r="AA33" s="37"/>
      <c r="AB33" s="37"/>
      <c r="AC33" s="37"/>
      <c r="AD33" s="37"/>
      <c r="AE33" s="37"/>
    </row>
    <row r="34" s="2" customFormat="1" ht="14.4" customHeight="1">
      <c r="A34" s="37"/>
      <c r="B34" s="38"/>
      <c r="C34" s="37"/>
      <c r="D34" s="37"/>
      <c r="E34" s="31" t="s">
        <v>44</v>
      </c>
      <c r="F34" s="121">
        <f>ROUND((SUM(BF83:BF90)),  2)</f>
        <v>0</v>
      </c>
      <c r="G34" s="37"/>
      <c r="H34" s="37"/>
      <c r="I34" s="122">
        <v>0.14999999999999999</v>
      </c>
      <c r="J34" s="121">
        <f>ROUND(((SUM(BF83:BF90))*I34),  2)</f>
        <v>0</v>
      </c>
      <c r="K34" s="37"/>
      <c r="L34" s="115"/>
      <c r="S34" s="37"/>
      <c r="T34" s="37"/>
      <c r="U34" s="37"/>
      <c r="V34" s="37"/>
      <c r="W34" s="37"/>
      <c r="X34" s="37"/>
      <c r="Y34" s="37"/>
      <c r="Z34" s="37"/>
      <c r="AA34" s="37"/>
      <c r="AB34" s="37"/>
      <c r="AC34" s="37"/>
      <c r="AD34" s="37"/>
      <c r="AE34" s="37"/>
    </row>
    <row r="35" hidden="1" s="2" customFormat="1" ht="14.4" customHeight="1">
      <c r="A35" s="37"/>
      <c r="B35" s="38"/>
      <c r="C35" s="37"/>
      <c r="D35" s="37"/>
      <c r="E35" s="31" t="s">
        <v>45</v>
      </c>
      <c r="F35" s="121">
        <f>ROUND((SUM(BG83:BG90)),  2)</f>
        <v>0</v>
      </c>
      <c r="G35" s="37"/>
      <c r="H35" s="37"/>
      <c r="I35" s="122">
        <v>0.20999999999999999</v>
      </c>
      <c r="J35" s="121">
        <f>0</f>
        <v>0</v>
      </c>
      <c r="K35" s="37"/>
      <c r="L35" s="115"/>
      <c r="S35" s="37"/>
      <c r="T35" s="37"/>
      <c r="U35" s="37"/>
      <c r="V35" s="37"/>
      <c r="W35" s="37"/>
      <c r="X35" s="37"/>
      <c r="Y35" s="37"/>
      <c r="Z35" s="37"/>
      <c r="AA35" s="37"/>
      <c r="AB35" s="37"/>
      <c r="AC35" s="37"/>
      <c r="AD35" s="37"/>
      <c r="AE35" s="37"/>
    </row>
    <row r="36" hidden="1" s="2" customFormat="1" ht="14.4" customHeight="1">
      <c r="A36" s="37"/>
      <c r="B36" s="38"/>
      <c r="C36" s="37"/>
      <c r="D36" s="37"/>
      <c r="E36" s="31" t="s">
        <v>46</v>
      </c>
      <c r="F36" s="121">
        <f>ROUND((SUM(BH83:BH90)),  2)</f>
        <v>0</v>
      </c>
      <c r="G36" s="37"/>
      <c r="H36" s="37"/>
      <c r="I36" s="122">
        <v>0.14999999999999999</v>
      </c>
      <c r="J36" s="121">
        <f>0</f>
        <v>0</v>
      </c>
      <c r="K36" s="37"/>
      <c r="L36" s="115"/>
      <c r="S36" s="37"/>
      <c r="T36" s="37"/>
      <c r="U36" s="37"/>
      <c r="V36" s="37"/>
      <c r="W36" s="37"/>
      <c r="X36" s="37"/>
      <c r="Y36" s="37"/>
      <c r="Z36" s="37"/>
      <c r="AA36" s="37"/>
      <c r="AB36" s="37"/>
      <c r="AC36" s="37"/>
      <c r="AD36" s="37"/>
      <c r="AE36" s="37"/>
    </row>
    <row r="37" hidden="1" s="2" customFormat="1" ht="14.4" customHeight="1">
      <c r="A37" s="37"/>
      <c r="B37" s="38"/>
      <c r="C37" s="37"/>
      <c r="D37" s="37"/>
      <c r="E37" s="31" t="s">
        <v>47</v>
      </c>
      <c r="F37" s="121">
        <f>ROUND((SUM(BI83:BI90)),  2)</f>
        <v>0</v>
      </c>
      <c r="G37" s="37"/>
      <c r="H37" s="37"/>
      <c r="I37" s="122">
        <v>0</v>
      </c>
      <c r="J37" s="121">
        <f>0</f>
        <v>0</v>
      </c>
      <c r="K37" s="37"/>
      <c r="L37" s="115"/>
      <c r="S37" s="37"/>
      <c r="T37" s="37"/>
      <c r="U37" s="37"/>
      <c r="V37" s="37"/>
      <c r="W37" s="37"/>
      <c r="X37" s="37"/>
      <c r="Y37" s="37"/>
      <c r="Z37" s="37"/>
      <c r="AA37" s="37"/>
      <c r="AB37" s="37"/>
      <c r="AC37" s="37"/>
      <c r="AD37" s="37"/>
      <c r="AE37" s="37"/>
    </row>
    <row r="38" s="2" customFormat="1" ht="6.96" customHeight="1">
      <c r="A38" s="37"/>
      <c r="B38" s="38"/>
      <c r="C38" s="37"/>
      <c r="D38" s="37"/>
      <c r="E38" s="37"/>
      <c r="F38" s="37"/>
      <c r="G38" s="37"/>
      <c r="H38" s="37"/>
      <c r="I38" s="37"/>
      <c r="J38" s="37"/>
      <c r="K38" s="37"/>
      <c r="L38" s="115"/>
      <c r="S38" s="37"/>
      <c r="T38" s="37"/>
      <c r="U38" s="37"/>
      <c r="V38" s="37"/>
      <c r="W38" s="37"/>
      <c r="X38" s="37"/>
      <c r="Y38" s="37"/>
      <c r="Z38" s="37"/>
      <c r="AA38" s="37"/>
      <c r="AB38" s="37"/>
      <c r="AC38" s="37"/>
      <c r="AD38" s="37"/>
      <c r="AE38" s="37"/>
    </row>
    <row r="39" s="2" customFormat="1" ht="25.44" customHeight="1">
      <c r="A39" s="37"/>
      <c r="B39" s="38"/>
      <c r="C39" s="123"/>
      <c r="D39" s="124" t="s">
        <v>48</v>
      </c>
      <c r="E39" s="75"/>
      <c r="F39" s="75"/>
      <c r="G39" s="125" t="s">
        <v>49</v>
      </c>
      <c r="H39" s="126" t="s">
        <v>50</v>
      </c>
      <c r="I39" s="75"/>
      <c r="J39" s="127">
        <f>SUM(J30:J37)</f>
        <v>0</v>
      </c>
      <c r="K39" s="128"/>
      <c r="L39" s="115"/>
      <c r="S39" s="37"/>
      <c r="T39" s="37"/>
      <c r="U39" s="37"/>
      <c r="V39" s="37"/>
      <c r="W39" s="37"/>
      <c r="X39" s="37"/>
      <c r="Y39" s="37"/>
      <c r="Z39" s="37"/>
      <c r="AA39" s="37"/>
      <c r="AB39" s="37"/>
      <c r="AC39" s="37"/>
      <c r="AD39" s="37"/>
      <c r="AE39" s="37"/>
    </row>
    <row r="40" s="2" customFormat="1" ht="14.4" customHeight="1">
      <c r="A40" s="37"/>
      <c r="B40" s="54"/>
      <c r="C40" s="55"/>
      <c r="D40" s="55"/>
      <c r="E40" s="55"/>
      <c r="F40" s="55"/>
      <c r="G40" s="55"/>
      <c r="H40" s="55"/>
      <c r="I40" s="55"/>
      <c r="J40" s="55"/>
      <c r="K40" s="55"/>
      <c r="L40" s="115"/>
      <c r="S40" s="37"/>
      <c r="T40" s="37"/>
      <c r="U40" s="37"/>
      <c r="V40" s="37"/>
      <c r="W40" s="37"/>
      <c r="X40" s="37"/>
      <c r="Y40" s="37"/>
      <c r="Z40" s="37"/>
      <c r="AA40" s="37"/>
      <c r="AB40" s="37"/>
      <c r="AC40" s="37"/>
      <c r="AD40" s="37"/>
      <c r="AE40" s="37"/>
    </row>
    <row r="44" s="2" customFormat="1" ht="6.96" customHeight="1">
      <c r="A44" s="37"/>
      <c r="B44" s="56"/>
      <c r="C44" s="57"/>
      <c r="D44" s="57"/>
      <c r="E44" s="57"/>
      <c r="F44" s="57"/>
      <c r="G44" s="57"/>
      <c r="H44" s="57"/>
      <c r="I44" s="57"/>
      <c r="J44" s="57"/>
      <c r="K44" s="57"/>
      <c r="L44" s="115"/>
      <c r="S44" s="37"/>
      <c r="T44" s="37"/>
      <c r="U44" s="37"/>
      <c r="V44" s="37"/>
      <c r="W44" s="37"/>
      <c r="X44" s="37"/>
      <c r="Y44" s="37"/>
      <c r="Z44" s="37"/>
      <c r="AA44" s="37"/>
      <c r="AB44" s="37"/>
      <c r="AC44" s="37"/>
      <c r="AD44" s="37"/>
      <c r="AE44" s="37"/>
    </row>
    <row r="45" s="2" customFormat="1" ht="24.96" customHeight="1">
      <c r="A45" s="37"/>
      <c r="B45" s="38"/>
      <c r="C45" s="22" t="s">
        <v>98</v>
      </c>
      <c r="D45" s="37"/>
      <c r="E45" s="37"/>
      <c r="F45" s="37"/>
      <c r="G45" s="37"/>
      <c r="H45" s="37"/>
      <c r="I45" s="37"/>
      <c r="J45" s="37"/>
      <c r="K45" s="37"/>
      <c r="L45" s="115"/>
      <c r="S45" s="37"/>
      <c r="T45" s="37"/>
      <c r="U45" s="37"/>
      <c r="V45" s="37"/>
      <c r="W45" s="37"/>
      <c r="X45" s="37"/>
      <c r="Y45" s="37"/>
      <c r="Z45" s="37"/>
      <c r="AA45" s="37"/>
      <c r="AB45" s="37"/>
      <c r="AC45" s="37"/>
      <c r="AD45" s="37"/>
      <c r="AE45" s="37"/>
    </row>
    <row r="46" s="2" customFormat="1" ht="6.96" customHeight="1">
      <c r="A46" s="37"/>
      <c r="B46" s="38"/>
      <c r="C46" s="37"/>
      <c r="D46" s="37"/>
      <c r="E46" s="37"/>
      <c r="F46" s="37"/>
      <c r="G46" s="37"/>
      <c r="H46" s="37"/>
      <c r="I46" s="37"/>
      <c r="J46" s="37"/>
      <c r="K46" s="37"/>
      <c r="L46" s="115"/>
      <c r="S46" s="37"/>
      <c r="T46" s="37"/>
      <c r="U46" s="37"/>
      <c r="V46" s="37"/>
      <c r="W46" s="37"/>
      <c r="X46" s="37"/>
      <c r="Y46" s="37"/>
      <c r="Z46" s="37"/>
      <c r="AA46" s="37"/>
      <c r="AB46" s="37"/>
      <c r="AC46" s="37"/>
      <c r="AD46" s="37"/>
      <c r="AE46" s="37"/>
    </row>
    <row r="47" s="2" customFormat="1" ht="12" customHeight="1">
      <c r="A47" s="37"/>
      <c r="B47" s="38"/>
      <c r="C47" s="31" t="s">
        <v>17</v>
      </c>
      <c r="D47" s="37"/>
      <c r="E47" s="37"/>
      <c r="F47" s="37"/>
      <c r="G47" s="37"/>
      <c r="H47" s="37"/>
      <c r="I47" s="37"/>
      <c r="J47" s="37"/>
      <c r="K47" s="37"/>
      <c r="L47" s="115"/>
      <c r="S47" s="37"/>
      <c r="T47" s="37"/>
      <c r="U47" s="37"/>
      <c r="V47" s="37"/>
      <c r="W47" s="37"/>
      <c r="X47" s="37"/>
      <c r="Y47" s="37"/>
      <c r="Z47" s="37"/>
      <c r="AA47" s="37"/>
      <c r="AB47" s="37"/>
      <c r="AC47" s="37"/>
      <c r="AD47" s="37"/>
      <c r="AE47" s="37"/>
    </row>
    <row r="48" s="2" customFormat="1" ht="16.5" customHeight="1">
      <c r="A48" s="37"/>
      <c r="B48" s="38"/>
      <c r="C48" s="37"/>
      <c r="D48" s="37"/>
      <c r="E48" s="114" t="str">
        <f>E7</f>
        <v>Stavební úpravy pokojů 14 a 15 penzionu Athéna v Nové Včelnici</v>
      </c>
      <c r="F48" s="31"/>
      <c r="G48" s="31"/>
      <c r="H48" s="31"/>
      <c r="I48" s="37"/>
      <c r="J48" s="37"/>
      <c r="K48" s="37"/>
      <c r="L48" s="115"/>
      <c r="S48" s="37"/>
      <c r="T48" s="37"/>
      <c r="U48" s="37"/>
      <c r="V48" s="37"/>
      <c r="W48" s="37"/>
      <c r="X48" s="37"/>
      <c r="Y48" s="37"/>
      <c r="Z48" s="37"/>
      <c r="AA48" s="37"/>
      <c r="AB48" s="37"/>
      <c r="AC48" s="37"/>
      <c r="AD48" s="37"/>
      <c r="AE48" s="37"/>
    </row>
    <row r="49" s="2" customFormat="1" ht="12" customHeight="1">
      <c r="A49" s="37"/>
      <c r="B49" s="38"/>
      <c r="C49" s="31" t="s">
        <v>96</v>
      </c>
      <c r="D49" s="37"/>
      <c r="E49" s="37"/>
      <c r="F49" s="37"/>
      <c r="G49" s="37"/>
      <c r="H49" s="37"/>
      <c r="I49" s="37"/>
      <c r="J49" s="37"/>
      <c r="K49" s="37"/>
      <c r="L49" s="115"/>
      <c r="S49" s="37"/>
      <c r="T49" s="37"/>
      <c r="U49" s="37"/>
      <c r="V49" s="37"/>
      <c r="W49" s="37"/>
      <c r="X49" s="37"/>
      <c r="Y49" s="37"/>
      <c r="Z49" s="37"/>
      <c r="AA49" s="37"/>
      <c r="AB49" s="37"/>
      <c r="AC49" s="37"/>
      <c r="AD49" s="37"/>
      <c r="AE49" s="37"/>
    </row>
    <row r="50" s="2" customFormat="1" ht="16.5" customHeight="1">
      <c r="A50" s="37"/>
      <c r="B50" s="38"/>
      <c r="C50" s="37"/>
      <c r="D50" s="37"/>
      <c r="E50" s="61" t="str">
        <f>E9</f>
        <v>VON - vedlejší a ostatní náklady</v>
      </c>
      <c r="F50" s="37"/>
      <c r="G50" s="37"/>
      <c r="H50" s="37"/>
      <c r="I50" s="37"/>
      <c r="J50" s="37"/>
      <c r="K50" s="37"/>
      <c r="L50" s="115"/>
      <c r="S50" s="37"/>
      <c r="T50" s="37"/>
      <c r="U50" s="37"/>
      <c r="V50" s="37"/>
      <c r="W50" s="37"/>
      <c r="X50" s="37"/>
      <c r="Y50" s="37"/>
      <c r="Z50" s="37"/>
      <c r="AA50" s="37"/>
      <c r="AB50" s="37"/>
      <c r="AC50" s="37"/>
      <c r="AD50" s="37"/>
      <c r="AE50" s="37"/>
    </row>
    <row r="51" s="2" customFormat="1" ht="6.96" customHeight="1">
      <c r="A51" s="37"/>
      <c r="B51" s="38"/>
      <c r="C51" s="37"/>
      <c r="D51" s="37"/>
      <c r="E51" s="37"/>
      <c r="F51" s="37"/>
      <c r="G51" s="37"/>
      <c r="H51" s="37"/>
      <c r="I51" s="37"/>
      <c r="J51" s="37"/>
      <c r="K51" s="37"/>
      <c r="L51" s="115"/>
      <c r="S51" s="37"/>
      <c r="T51" s="37"/>
      <c r="U51" s="37"/>
      <c r="V51" s="37"/>
      <c r="W51" s="37"/>
      <c r="X51" s="37"/>
      <c r="Y51" s="37"/>
      <c r="Z51" s="37"/>
      <c r="AA51" s="37"/>
      <c r="AB51" s="37"/>
      <c r="AC51" s="37"/>
      <c r="AD51" s="37"/>
      <c r="AE51" s="37"/>
    </row>
    <row r="52" s="2" customFormat="1" ht="12" customHeight="1">
      <c r="A52" s="37"/>
      <c r="B52" s="38"/>
      <c r="C52" s="31" t="s">
        <v>22</v>
      </c>
      <c r="D52" s="37"/>
      <c r="E52" s="37"/>
      <c r="F52" s="26" t="str">
        <f>F12</f>
        <v>Nová Včelnice</v>
      </c>
      <c r="G52" s="37"/>
      <c r="H52" s="37"/>
      <c r="I52" s="31" t="s">
        <v>24</v>
      </c>
      <c r="J52" s="63" t="str">
        <f>IF(J12="","",J12)</f>
        <v>4. 11. 2020</v>
      </c>
      <c r="K52" s="37"/>
      <c r="L52" s="115"/>
      <c r="S52" s="37"/>
      <c r="T52" s="37"/>
      <c r="U52" s="37"/>
      <c r="V52" s="37"/>
      <c r="W52" s="37"/>
      <c r="X52" s="37"/>
      <c r="Y52" s="37"/>
      <c r="Z52" s="37"/>
      <c r="AA52" s="37"/>
      <c r="AB52" s="37"/>
      <c r="AC52" s="37"/>
      <c r="AD52" s="37"/>
      <c r="AE52" s="37"/>
    </row>
    <row r="53" s="2" customFormat="1" ht="6.96" customHeight="1">
      <c r="A53" s="37"/>
      <c r="B53" s="38"/>
      <c r="C53" s="37"/>
      <c r="D53" s="37"/>
      <c r="E53" s="37"/>
      <c r="F53" s="37"/>
      <c r="G53" s="37"/>
      <c r="H53" s="37"/>
      <c r="I53" s="37"/>
      <c r="J53" s="37"/>
      <c r="K53" s="37"/>
      <c r="L53" s="115"/>
      <c r="S53" s="37"/>
      <c r="T53" s="37"/>
      <c r="U53" s="37"/>
      <c r="V53" s="37"/>
      <c r="W53" s="37"/>
      <c r="X53" s="37"/>
      <c r="Y53" s="37"/>
      <c r="Z53" s="37"/>
      <c r="AA53" s="37"/>
      <c r="AB53" s="37"/>
      <c r="AC53" s="37"/>
      <c r="AD53" s="37"/>
      <c r="AE53" s="37"/>
    </row>
    <row r="54" s="2" customFormat="1" ht="25.65" customHeight="1">
      <c r="A54" s="37"/>
      <c r="B54" s="38"/>
      <c r="C54" s="31" t="s">
        <v>26</v>
      </c>
      <c r="D54" s="37"/>
      <c r="E54" s="37"/>
      <c r="F54" s="26" t="str">
        <f>E15</f>
        <v xml:space="preserve"> </v>
      </c>
      <c r="G54" s="37"/>
      <c r="H54" s="37"/>
      <c r="I54" s="31" t="s">
        <v>32</v>
      </c>
      <c r="J54" s="35" t="str">
        <f>E21</f>
        <v>Věra Davidová, Nová Včelnice</v>
      </c>
      <c r="K54" s="37"/>
      <c r="L54" s="115"/>
      <c r="S54" s="37"/>
      <c r="T54" s="37"/>
      <c r="U54" s="37"/>
      <c r="V54" s="37"/>
      <c r="W54" s="37"/>
      <c r="X54" s="37"/>
      <c r="Y54" s="37"/>
      <c r="Z54" s="37"/>
      <c r="AA54" s="37"/>
      <c r="AB54" s="37"/>
      <c r="AC54" s="37"/>
      <c r="AD54" s="37"/>
      <c r="AE54" s="37"/>
    </row>
    <row r="55" s="2" customFormat="1" ht="15.15" customHeight="1">
      <c r="A55" s="37"/>
      <c r="B55" s="38"/>
      <c r="C55" s="31" t="s">
        <v>30</v>
      </c>
      <c r="D55" s="37"/>
      <c r="E55" s="37"/>
      <c r="F55" s="26" t="str">
        <f>IF(E18="","",E18)</f>
        <v>Vyplň údaj</v>
      </c>
      <c r="G55" s="37"/>
      <c r="H55" s="37"/>
      <c r="I55" s="31" t="s">
        <v>35</v>
      </c>
      <c r="J55" s="35" t="str">
        <f>E24</f>
        <v xml:space="preserve"> </v>
      </c>
      <c r="K55" s="37"/>
      <c r="L55" s="115"/>
      <c r="S55" s="37"/>
      <c r="T55" s="37"/>
      <c r="U55" s="37"/>
      <c r="V55" s="37"/>
      <c r="W55" s="37"/>
      <c r="X55" s="37"/>
      <c r="Y55" s="37"/>
      <c r="Z55" s="37"/>
      <c r="AA55" s="37"/>
      <c r="AB55" s="37"/>
      <c r="AC55" s="37"/>
      <c r="AD55" s="37"/>
      <c r="AE55" s="37"/>
    </row>
    <row r="56" s="2" customFormat="1" ht="10.32" customHeight="1">
      <c r="A56" s="37"/>
      <c r="B56" s="38"/>
      <c r="C56" s="37"/>
      <c r="D56" s="37"/>
      <c r="E56" s="37"/>
      <c r="F56" s="37"/>
      <c r="G56" s="37"/>
      <c r="H56" s="37"/>
      <c r="I56" s="37"/>
      <c r="J56" s="37"/>
      <c r="K56" s="37"/>
      <c r="L56" s="115"/>
      <c r="S56" s="37"/>
      <c r="T56" s="37"/>
      <c r="U56" s="37"/>
      <c r="V56" s="37"/>
      <c r="W56" s="37"/>
      <c r="X56" s="37"/>
      <c r="Y56" s="37"/>
      <c r="Z56" s="37"/>
      <c r="AA56" s="37"/>
      <c r="AB56" s="37"/>
      <c r="AC56" s="37"/>
      <c r="AD56" s="37"/>
      <c r="AE56" s="37"/>
    </row>
    <row r="57" s="2" customFormat="1" ht="29.28" customHeight="1">
      <c r="A57" s="37"/>
      <c r="B57" s="38"/>
      <c r="C57" s="129" t="s">
        <v>99</v>
      </c>
      <c r="D57" s="123"/>
      <c r="E57" s="123"/>
      <c r="F57" s="123"/>
      <c r="G57" s="123"/>
      <c r="H57" s="123"/>
      <c r="I57" s="123"/>
      <c r="J57" s="130" t="s">
        <v>100</v>
      </c>
      <c r="K57" s="123"/>
      <c r="L57" s="115"/>
      <c r="S57" s="37"/>
      <c r="T57" s="37"/>
      <c r="U57" s="37"/>
      <c r="V57" s="37"/>
      <c r="W57" s="37"/>
      <c r="X57" s="37"/>
      <c r="Y57" s="37"/>
      <c r="Z57" s="37"/>
      <c r="AA57" s="37"/>
      <c r="AB57" s="37"/>
      <c r="AC57" s="37"/>
      <c r="AD57" s="37"/>
      <c r="AE57" s="37"/>
    </row>
    <row r="58" s="2" customFormat="1" ht="10.32" customHeight="1">
      <c r="A58" s="37"/>
      <c r="B58" s="38"/>
      <c r="C58" s="37"/>
      <c r="D58" s="37"/>
      <c r="E58" s="37"/>
      <c r="F58" s="37"/>
      <c r="G58" s="37"/>
      <c r="H58" s="37"/>
      <c r="I58" s="37"/>
      <c r="J58" s="37"/>
      <c r="K58" s="37"/>
      <c r="L58" s="115"/>
      <c r="S58" s="37"/>
      <c r="T58" s="37"/>
      <c r="U58" s="37"/>
      <c r="V58" s="37"/>
      <c r="W58" s="37"/>
      <c r="X58" s="37"/>
      <c r="Y58" s="37"/>
      <c r="Z58" s="37"/>
      <c r="AA58" s="37"/>
      <c r="AB58" s="37"/>
      <c r="AC58" s="37"/>
      <c r="AD58" s="37"/>
      <c r="AE58" s="37"/>
    </row>
    <row r="59" s="2" customFormat="1" ht="22.8" customHeight="1">
      <c r="A59" s="37"/>
      <c r="B59" s="38"/>
      <c r="C59" s="131" t="s">
        <v>70</v>
      </c>
      <c r="D59" s="37"/>
      <c r="E59" s="37"/>
      <c r="F59" s="37"/>
      <c r="G59" s="37"/>
      <c r="H59" s="37"/>
      <c r="I59" s="37"/>
      <c r="J59" s="89">
        <f>J83</f>
        <v>0</v>
      </c>
      <c r="K59" s="37"/>
      <c r="L59" s="115"/>
      <c r="S59" s="37"/>
      <c r="T59" s="37"/>
      <c r="U59" s="37"/>
      <c r="V59" s="37"/>
      <c r="W59" s="37"/>
      <c r="X59" s="37"/>
      <c r="Y59" s="37"/>
      <c r="Z59" s="37"/>
      <c r="AA59" s="37"/>
      <c r="AB59" s="37"/>
      <c r="AC59" s="37"/>
      <c r="AD59" s="37"/>
      <c r="AE59" s="37"/>
      <c r="AU59" s="18" t="s">
        <v>101</v>
      </c>
    </row>
    <row r="60" s="9" customFormat="1" ht="24.96" customHeight="1">
      <c r="A60" s="9"/>
      <c r="B60" s="132"/>
      <c r="C60" s="9"/>
      <c r="D60" s="133" t="s">
        <v>1236</v>
      </c>
      <c r="E60" s="134"/>
      <c r="F60" s="134"/>
      <c r="G60" s="134"/>
      <c r="H60" s="134"/>
      <c r="I60" s="134"/>
      <c r="J60" s="135">
        <f>J84</f>
        <v>0</v>
      </c>
      <c r="K60" s="9"/>
      <c r="L60" s="132"/>
      <c r="S60" s="9"/>
      <c r="T60" s="9"/>
      <c r="U60" s="9"/>
      <c r="V60" s="9"/>
      <c r="W60" s="9"/>
      <c r="X60" s="9"/>
      <c r="Y60" s="9"/>
      <c r="Z60" s="9"/>
      <c r="AA60" s="9"/>
      <c r="AB60" s="9"/>
      <c r="AC60" s="9"/>
      <c r="AD60" s="9"/>
      <c r="AE60" s="9"/>
    </row>
    <row r="61" s="10" customFormat="1" ht="19.92" customHeight="1">
      <c r="A61" s="10"/>
      <c r="B61" s="136"/>
      <c r="C61" s="10"/>
      <c r="D61" s="137" t="s">
        <v>1237</v>
      </c>
      <c r="E61" s="138"/>
      <c r="F61" s="138"/>
      <c r="G61" s="138"/>
      <c r="H61" s="138"/>
      <c r="I61" s="138"/>
      <c r="J61" s="139">
        <f>J85</f>
        <v>0</v>
      </c>
      <c r="K61" s="10"/>
      <c r="L61" s="136"/>
      <c r="S61" s="10"/>
      <c r="T61" s="10"/>
      <c r="U61" s="10"/>
      <c r="V61" s="10"/>
      <c r="W61" s="10"/>
      <c r="X61" s="10"/>
      <c r="Y61" s="10"/>
      <c r="Z61" s="10"/>
      <c r="AA61" s="10"/>
      <c r="AB61" s="10"/>
      <c r="AC61" s="10"/>
      <c r="AD61" s="10"/>
      <c r="AE61" s="10"/>
    </row>
    <row r="62" s="10" customFormat="1" ht="19.92" customHeight="1">
      <c r="A62" s="10"/>
      <c r="B62" s="136"/>
      <c r="C62" s="10"/>
      <c r="D62" s="137" t="s">
        <v>1238</v>
      </c>
      <c r="E62" s="138"/>
      <c r="F62" s="138"/>
      <c r="G62" s="138"/>
      <c r="H62" s="138"/>
      <c r="I62" s="138"/>
      <c r="J62" s="139">
        <f>J87</f>
        <v>0</v>
      </c>
      <c r="K62" s="10"/>
      <c r="L62" s="136"/>
      <c r="S62" s="10"/>
      <c r="T62" s="10"/>
      <c r="U62" s="10"/>
      <c r="V62" s="10"/>
      <c r="W62" s="10"/>
      <c r="X62" s="10"/>
      <c r="Y62" s="10"/>
      <c r="Z62" s="10"/>
      <c r="AA62" s="10"/>
      <c r="AB62" s="10"/>
      <c r="AC62" s="10"/>
      <c r="AD62" s="10"/>
      <c r="AE62" s="10"/>
    </row>
    <row r="63" s="10" customFormat="1" ht="19.92" customHeight="1">
      <c r="A63" s="10"/>
      <c r="B63" s="136"/>
      <c r="C63" s="10"/>
      <c r="D63" s="137" t="s">
        <v>1239</v>
      </c>
      <c r="E63" s="138"/>
      <c r="F63" s="138"/>
      <c r="G63" s="138"/>
      <c r="H63" s="138"/>
      <c r="I63" s="138"/>
      <c r="J63" s="139">
        <f>J89</f>
        <v>0</v>
      </c>
      <c r="K63" s="10"/>
      <c r="L63" s="136"/>
      <c r="S63" s="10"/>
      <c r="T63" s="10"/>
      <c r="U63" s="10"/>
      <c r="V63" s="10"/>
      <c r="W63" s="10"/>
      <c r="X63" s="10"/>
      <c r="Y63" s="10"/>
      <c r="Z63" s="10"/>
      <c r="AA63" s="10"/>
      <c r="AB63" s="10"/>
      <c r="AC63" s="10"/>
      <c r="AD63" s="10"/>
      <c r="AE63" s="10"/>
    </row>
    <row r="64" s="2" customFormat="1" ht="21.84" customHeight="1">
      <c r="A64" s="37"/>
      <c r="B64" s="38"/>
      <c r="C64" s="37"/>
      <c r="D64" s="37"/>
      <c r="E64" s="37"/>
      <c r="F64" s="37"/>
      <c r="G64" s="37"/>
      <c r="H64" s="37"/>
      <c r="I64" s="37"/>
      <c r="J64" s="37"/>
      <c r="K64" s="37"/>
      <c r="L64" s="115"/>
      <c r="S64" s="37"/>
      <c r="T64" s="37"/>
      <c r="U64" s="37"/>
      <c r="V64" s="37"/>
      <c r="W64" s="37"/>
      <c r="X64" s="37"/>
      <c r="Y64" s="37"/>
      <c r="Z64" s="37"/>
      <c r="AA64" s="37"/>
      <c r="AB64" s="37"/>
      <c r="AC64" s="37"/>
      <c r="AD64" s="37"/>
      <c r="AE64" s="37"/>
    </row>
    <row r="65" s="2" customFormat="1" ht="6.96" customHeight="1">
      <c r="A65" s="37"/>
      <c r="B65" s="54"/>
      <c r="C65" s="55"/>
      <c r="D65" s="55"/>
      <c r="E65" s="55"/>
      <c r="F65" s="55"/>
      <c r="G65" s="55"/>
      <c r="H65" s="55"/>
      <c r="I65" s="55"/>
      <c r="J65" s="55"/>
      <c r="K65" s="55"/>
      <c r="L65" s="115"/>
      <c r="S65" s="37"/>
      <c r="T65" s="37"/>
      <c r="U65" s="37"/>
      <c r="V65" s="37"/>
      <c r="W65" s="37"/>
      <c r="X65" s="37"/>
      <c r="Y65" s="37"/>
      <c r="Z65" s="37"/>
      <c r="AA65" s="37"/>
      <c r="AB65" s="37"/>
      <c r="AC65" s="37"/>
      <c r="AD65" s="37"/>
      <c r="AE65" s="37"/>
    </row>
    <row r="69" s="2" customFormat="1" ht="6.96" customHeight="1">
      <c r="A69" s="37"/>
      <c r="B69" s="56"/>
      <c r="C69" s="57"/>
      <c r="D69" s="57"/>
      <c r="E69" s="57"/>
      <c r="F69" s="57"/>
      <c r="G69" s="57"/>
      <c r="H69" s="57"/>
      <c r="I69" s="57"/>
      <c r="J69" s="57"/>
      <c r="K69" s="57"/>
      <c r="L69" s="115"/>
      <c r="S69" s="37"/>
      <c r="T69" s="37"/>
      <c r="U69" s="37"/>
      <c r="V69" s="37"/>
      <c r="W69" s="37"/>
      <c r="X69" s="37"/>
      <c r="Y69" s="37"/>
      <c r="Z69" s="37"/>
      <c r="AA69" s="37"/>
      <c r="AB69" s="37"/>
      <c r="AC69" s="37"/>
      <c r="AD69" s="37"/>
      <c r="AE69" s="37"/>
    </row>
    <row r="70" s="2" customFormat="1" ht="24.96" customHeight="1">
      <c r="A70" s="37"/>
      <c r="B70" s="38"/>
      <c r="C70" s="22" t="s">
        <v>120</v>
      </c>
      <c r="D70" s="37"/>
      <c r="E70" s="37"/>
      <c r="F70" s="37"/>
      <c r="G70" s="37"/>
      <c r="H70" s="37"/>
      <c r="I70" s="37"/>
      <c r="J70" s="37"/>
      <c r="K70" s="37"/>
      <c r="L70" s="115"/>
      <c r="S70" s="37"/>
      <c r="T70" s="37"/>
      <c r="U70" s="37"/>
      <c r="V70" s="37"/>
      <c r="W70" s="37"/>
      <c r="X70" s="37"/>
      <c r="Y70" s="37"/>
      <c r="Z70" s="37"/>
      <c r="AA70" s="37"/>
      <c r="AB70" s="37"/>
      <c r="AC70" s="37"/>
      <c r="AD70" s="37"/>
      <c r="AE70" s="37"/>
    </row>
    <row r="71" s="2" customFormat="1" ht="6.96" customHeight="1">
      <c r="A71" s="37"/>
      <c r="B71" s="38"/>
      <c r="C71" s="37"/>
      <c r="D71" s="37"/>
      <c r="E71" s="37"/>
      <c r="F71" s="37"/>
      <c r="G71" s="37"/>
      <c r="H71" s="37"/>
      <c r="I71" s="37"/>
      <c r="J71" s="37"/>
      <c r="K71" s="37"/>
      <c r="L71" s="115"/>
      <c r="S71" s="37"/>
      <c r="T71" s="37"/>
      <c r="U71" s="37"/>
      <c r="V71" s="37"/>
      <c r="W71" s="37"/>
      <c r="X71" s="37"/>
      <c r="Y71" s="37"/>
      <c r="Z71" s="37"/>
      <c r="AA71" s="37"/>
      <c r="AB71" s="37"/>
      <c r="AC71" s="37"/>
      <c r="AD71" s="37"/>
      <c r="AE71" s="37"/>
    </row>
    <row r="72" s="2" customFormat="1" ht="12" customHeight="1">
      <c r="A72" s="37"/>
      <c r="B72" s="38"/>
      <c r="C72" s="31" t="s">
        <v>17</v>
      </c>
      <c r="D72" s="37"/>
      <c r="E72" s="37"/>
      <c r="F72" s="37"/>
      <c r="G72" s="37"/>
      <c r="H72" s="37"/>
      <c r="I72" s="37"/>
      <c r="J72" s="37"/>
      <c r="K72" s="37"/>
      <c r="L72" s="115"/>
      <c r="S72" s="37"/>
      <c r="T72" s="37"/>
      <c r="U72" s="37"/>
      <c r="V72" s="37"/>
      <c r="W72" s="37"/>
      <c r="X72" s="37"/>
      <c r="Y72" s="37"/>
      <c r="Z72" s="37"/>
      <c r="AA72" s="37"/>
      <c r="AB72" s="37"/>
      <c r="AC72" s="37"/>
      <c r="AD72" s="37"/>
      <c r="AE72" s="37"/>
    </row>
    <row r="73" s="2" customFormat="1" ht="16.5" customHeight="1">
      <c r="A73" s="37"/>
      <c r="B73" s="38"/>
      <c r="C73" s="37"/>
      <c r="D73" s="37"/>
      <c r="E73" s="114" t="str">
        <f>E7</f>
        <v>Stavební úpravy pokojů 14 a 15 penzionu Athéna v Nové Včelnici</v>
      </c>
      <c r="F73" s="31"/>
      <c r="G73" s="31"/>
      <c r="H73" s="31"/>
      <c r="I73" s="37"/>
      <c r="J73" s="37"/>
      <c r="K73" s="37"/>
      <c r="L73" s="115"/>
      <c r="S73" s="37"/>
      <c r="T73" s="37"/>
      <c r="U73" s="37"/>
      <c r="V73" s="37"/>
      <c r="W73" s="37"/>
      <c r="X73" s="37"/>
      <c r="Y73" s="37"/>
      <c r="Z73" s="37"/>
      <c r="AA73" s="37"/>
      <c r="AB73" s="37"/>
      <c r="AC73" s="37"/>
      <c r="AD73" s="37"/>
      <c r="AE73" s="37"/>
    </row>
    <row r="74" s="2" customFormat="1" ht="12" customHeight="1">
      <c r="A74" s="37"/>
      <c r="B74" s="38"/>
      <c r="C74" s="31" t="s">
        <v>96</v>
      </c>
      <c r="D74" s="37"/>
      <c r="E74" s="37"/>
      <c r="F74" s="37"/>
      <c r="G74" s="37"/>
      <c r="H74" s="37"/>
      <c r="I74" s="37"/>
      <c r="J74" s="37"/>
      <c r="K74" s="37"/>
      <c r="L74" s="115"/>
      <c r="S74" s="37"/>
      <c r="T74" s="37"/>
      <c r="U74" s="37"/>
      <c r="V74" s="37"/>
      <c r="W74" s="37"/>
      <c r="X74" s="37"/>
      <c r="Y74" s="37"/>
      <c r="Z74" s="37"/>
      <c r="AA74" s="37"/>
      <c r="AB74" s="37"/>
      <c r="AC74" s="37"/>
      <c r="AD74" s="37"/>
      <c r="AE74" s="37"/>
    </row>
    <row r="75" s="2" customFormat="1" ht="16.5" customHeight="1">
      <c r="A75" s="37"/>
      <c r="B75" s="38"/>
      <c r="C75" s="37"/>
      <c r="D75" s="37"/>
      <c r="E75" s="61" t="str">
        <f>E9</f>
        <v>VON - vedlejší a ostatní náklady</v>
      </c>
      <c r="F75" s="37"/>
      <c r="G75" s="37"/>
      <c r="H75" s="37"/>
      <c r="I75" s="37"/>
      <c r="J75" s="37"/>
      <c r="K75" s="37"/>
      <c r="L75" s="115"/>
      <c r="S75" s="37"/>
      <c r="T75" s="37"/>
      <c r="U75" s="37"/>
      <c r="V75" s="37"/>
      <c r="W75" s="37"/>
      <c r="X75" s="37"/>
      <c r="Y75" s="37"/>
      <c r="Z75" s="37"/>
      <c r="AA75" s="37"/>
      <c r="AB75" s="37"/>
      <c r="AC75" s="37"/>
      <c r="AD75" s="37"/>
      <c r="AE75" s="37"/>
    </row>
    <row r="76" s="2" customFormat="1" ht="6.96" customHeight="1">
      <c r="A76" s="37"/>
      <c r="B76" s="38"/>
      <c r="C76" s="37"/>
      <c r="D76" s="37"/>
      <c r="E76" s="37"/>
      <c r="F76" s="37"/>
      <c r="G76" s="37"/>
      <c r="H76" s="37"/>
      <c r="I76" s="37"/>
      <c r="J76" s="37"/>
      <c r="K76" s="37"/>
      <c r="L76" s="115"/>
      <c r="S76" s="37"/>
      <c r="T76" s="37"/>
      <c r="U76" s="37"/>
      <c r="V76" s="37"/>
      <c r="W76" s="37"/>
      <c r="X76" s="37"/>
      <c r="Y76" s="37"/>
      <c r="Z76" s="37"/>
      <c r="AA76" s="37"/>
      <c r="AB76" s="37"/>
      <c r="AC76" s="37"/>
      <c r="AD76" s="37"/>
      <c r="AE76" s="37"/>
    </row>
    <row r="77" s="2" customFormat="1" ht="12" customHeight="1">
      <c r="A77" s="37"/>
      <c r="B77" s="38"/>
      <c r="C77" s="31" t="s">
        <v>22</v>
      </c>
      <c r="D77" s="37"/>
      <c r="E77" s="37"/>
      <c r="F77" s="26" t="str">
        <f>F12</f>
        <v>Nová Včelnice</v>
      </c>
      <c r="G77" s="37"/>
      <c r="H77" s="37"/>
      <c r="I77" s="31" t="s">
        <v>24</v>
      </c>
      <c r="J77" s="63" t="str">
        <f>IF(J12="","",J12)</f>
        <v>4. 11. 2020</v>
      </c>
      <c r="K77" s="37"/>
      <c r="L77" s="115"/>
      <c r="S77" s="37"/>
      <c r="T77" s="37"/>
      <c r="U77" s="37"/>
      <c r="V77" s="37"/>
      <c r="W77" s="37"/>
      <c r="X77" s="37"/>
      <c r="Y77" s="37"/>
      <c r="Z77" s="37"/>
      <c r="AA77" s="37"/>
      <c r="AB77" s="37"/>
      <c r="AC77" s="37"/>
      <c r="AD77" s="37"/>
      <c r="AE77" s="37"/>
    </row>
    <row r="78" s="2" customFormat="1" ht="6.96" customHeight="1">
      <c r="A78" s="37"/>
      <c r="B78" s="38"/>
      <c r="C78" s="37"/>
      <c r="D78" s="37"/>
      <c r="E78" s="37"/>
      <c r="F78" s="37"/>
      <c r="G78" s="37"/>
      <c r="H78" s="37"/>
      <c r="I78" s="37"/>
      <c r="J78" s="37"/>
      <c r="K78" s="37"/>
      <c r="L78" s="115"/>
      <c r="S78" s="37"/>
      <c r="T78" s="37"/>
      <c r="U78" s="37"/>
      <c r="V78" s="37"/>
      <c r="W78" s="37"/>
      <c r="X78" s="37"/>
      <c r="Y78" s="37"/>
      <c r="Z78" s="37"/>
      <c r="AA78" s="37"/>
      <c r="AB78" s="37"/>
      <c r="AC78" s="37"/>
      <c r="AD78" s="37"/>
      <c r="AE78" s="37"/>
    </row>
    <row r="79" s="2" customFormat="1" ht="25.65" customHeight="1">
      <c r="A79" s="37"/>
      <c r="B79" s="38"/>
      <c r="C79" s="31" t="s">
        <v>26</v>
      </c>
      <c r="D79" s="37"/>
      <c r="E79" s="37"/>
      <c r="F79" s="26" t="str">
        <f>E15</f>
        <v xml:space="preserve"> </v>
      </c>
      <c r="G79" s="37"/>
      <c r="H79" s="37"/>
      <c r="I79" s="31" t="s">
        <v>32</v>
      </c>
      <c r="J79" s="35" t="str">
        <f>E21</f>
        <v>Věra Davidová, Nová Včelnice</v>
      </c>
      <c r="K79" s="37"/>
      <c r="L79" s="115"/>
      <c r="S79" s="37"/>
      <c r="T79" s="37"/>
      <c r="U79" s="37"/>
      <c r="V79" s="37"/>
      <c r="W79" s="37"/>
      <c r="X79" s="37"/>
      <c r="Y79" s="37"/>
      <c r="Z79" s="37"/>
      <c r="AA79" s="37"/>
      <c r="AB79" s="37"/>
      <c r="AC79" s="37"/>
      <c r="AD79" s="37"/>
      <c r="AE79" s="37"/>
    </row>
    <row r="80" s="2" customFormat="1" ht="15.15" customHeight="1">
      <c r="A80" s="37"/>
      <c r="B80" s="38"/>
      <c r="C80" s="31" t="s">
        <v>30</v>
      </c>
      <c r="D80" s="37"/>
      <c r="E80" s="37"/>
      <c r="F80" s="26" t="str">
        <f>IF(E18="","",E18)</f>
        <v>Vyplň údaj</v>
      </c>
      <c r="G80" s="37"/>
      <c r="H80" s="37"/>
      <c r="I80" s="31" t="s">
        <v>35</v>
      </c>
      <c r="J80" s="35" t="str">
        <f>E24</f>
        <v xml:space="preserve"> </v>
      </c>
      <c r="K80" s="37"/>
      <c r="L80" s="115"/>
      <c r="S80" s="37"/>
      <c r="T80" s="37"/>
      <c r="U80" s="37"/>
      <c r="V80" s="37"/>
      <c r="W80" s="37"/>
      <c r="X80" s="37"/>
      <c r="Y80" s="37"/>
      <c r="Z80" s="37"/>
      <c r="AA80" s="37"/>
      <c r="AB80" s="37"/>
      <c r="AC80" s="37"/>
      <c r="AD80" s="37"/>
      <c r="AE80" s="37"/>
    </row>
    <row r="81" s="2" customFormat="1" ht="10.32" customHeight="1">
      <c r="A81" s="37"/>
      <c r="B81" s="38"/>
      <c r="C81" s="37"/>
      <c r="D81" s="37"/>
      <c r="E81" s="37"/>
      <c r="F81" s="37"/>
      <c r="G81" s="37"/>
      <c r="H81" s="37"/>
      <c r="I81" s="37"/>
      <c r="J81" s="37"/>
      <c r="K81" s="37"/>
      <c r="L81" s="115"/>
      <c r="S81" s="37"/>
      <c r="T81" s="37"/>
      <c r="U81" s="37"/>
      <c r="V81" s="37"/>
      <c r="W81" s="37"/>
      <c r="X81" s="37"/>
      <c r="Y81" s="37"/>
      <c r="Z81" s="37"/>
      <c r="AA81" s="37"/>
      <c r="AB81" s="37"/>
      <c r="AC81" s="37"/>
      <c r="AD81" s="37"/>
      <c r="AE81" s="37"/>
    </row>
    <row r="82" s="11" customFormat="1" ht="29.28" customHeight="1">
      <c r="A82" s="140"/>
      <c r="B82" s="141"/>
      <c r="C82" s="142" t="s">
        <v>121</v>
      </c>
      <c r="D82" s="143" t="s">
        <v>57</v>
      </c>
      <c r="E82" s="143" t="s">
        <v>53</v>
      </c>
      <c r="F82" s="143" t="s">
        <v>54</v>
      </c>
      <c r="G82" s="143" t="s">
        <v>122</v>
      </c>
      <c r="H82" s="143" t="s">
        <v>123</v>
      </c>
      <c r="I82" s="143" t="s">
        <v>124</v>
      </c>
      <c r="J82" s="143" t="s">
        <v>100</v>
      </c>
      <c r="K82" s="144" t="s">
        <v>125</v>
      </c>
      <c r="L82" s="145"/>
      <c r="M82" s="79" t="s">
        <v>3</v>
      </c>
      <c r="N82" s="80" t="s">
        <v>42</v>
      </c>
      <c r="O82" s="80" t="s">
        <v>126</v>
      </c>
      <c r="P82" s="80" t="s">
        <v>127</v>
      </c>
      <c r="Q82" s="80" t="s">
        <v>128</v>
      </c>
      <c r="R82" s="80" t="s">
        <v>129</v>
      </c>
      <c r="S82" s="80" t="s">
        <v>130</v>
      </c>
      <c r="T82" s="81" t="s">
        <v>131</v>
      </c>
      <c r="U82" s="140"/>
      <c r="V82" s="140"/>
      <c r="W82" s="140"/>
      <c r="X82" s="140"/>
      <c r="Y82" s="140"/>
      <c r="Z82" s="140"/>
      <c r="AA82" s="140"/>
      <c r="AB82" s="140"/>
      <c r="AC82" s="140"/>
      <c r="AD82" s="140"/>
      <c r="AE82" s="140"/>
    </row>
    <row r="83" s="2" customFormat="1" ht="22.8" customHeight="1">
      <c r="A83" s="37"/>
      <c r="B83" s="38"/>
      <c r="C83" s="86" t="s">
        <v>132</v>
      </c>
      <c r="D83" s="37"/>
      <c r="E83" s="37"/>
      <c r="F83" s="37"/>
      <c r="G83" s="37"/>
      <c r="H83" s="37"/>
      <c r="I83" s="37"/>
      <c r="J83" s="146">
        <f>BK83</f>
        <v>0</v>
      </c>
      <c r="K83" s="37"/>
      <c r="L83" s="38"/>
      <c r="M83" s="82"/>
      <c r="N83" s="67"/>
      <c r="O83" s="83"/>
      <c r="P83" s="147">
        <f>P84</f>
        <v>0</v>
      </c>
      <c r="Q83" s="83"/>
      <c r="R83" s="147">
        <f>R84</f>
        <v>0</v>
      </c>
      <c r="S83" s="83"/>
      <c r="T83" s="148">
        <f>T84</f>
        <v>0</v>
      </c>
      <c r="U83" s="37"/>
      <c r="V83" s="37"/>
      <c r="W83" s="37"/>
      <c r="X83" s="37"/>
      <c r="Y83" s="37"/>
      <c r="Z83" s="37"/>
      <c r="AA83" s="37"/>
      <c r="AB83" s="37"/>
      <c r="AC83" s="37"/>
      <c r="AD83" s="37"/>
      <c r="AE83" s="37"/>
      <c r="AT83" s="18" t="s">
        <v>71</v>
      </c>
      <c r="AU83" s="18" t="s">
        <v>101</v>
      </c>
      <c r="BK83" s="149">
        <f>BK84</f>
        <v>0</v>
      </c>
    </row>
    <row r="84" s="12" customFormat="1" ht="25.92" customHeight="1">
      <c r="A84" s="12"/>
      <c r="B84" s="150"/>
      <c r="C84" s="12"/>
      <c r="D84" s="151" t="s">
        <v>71</v>
      </c>
      <c r="E84" s="152" t="s">
        <v>1240</v>
      </c>
      <c r="F84" s="152" t="s">
        <v>1012</v>
      </c>
      <c r="G84" s="12"/>
      <c r="H84" s="12"/>
      <c r="I84" s="153"/>
      <c r="J84" s="154">
        <f>BK84</f>
        <v>0</v>
      </c>
      <c r="K84" s="12"/>
      <c r="L84" s="150"/>
      <c r="M84" s="155"/>
      <c r="N84" s="156"/>
      <c r="O84" s="156"/>
      <c r="P84" s="157">
        <f>P85+P87+P89</f>
        <v>0</v>
      </c>
      <c r="Q84" s="156"/>
      <c r="R84" s="157">
        <f>R85+R87+R89</f>
        <v>0</v>
      </c>
      <c r="S84" s="156"/>
      <c r="T84" s="158">
        <f>T85+T87+T89</f>
        <v>0</v>
      </c>
      <c r="U84" s="12"/>
      <c r="V84" s="12"/>
      <c r="W84" s="12"/>
      <c r="X84" s="12"/>
      <c r="Y84" s="12"/>
      <c r="Z84" s="12"/>
      <c r="AA84" s="12"/>
      <c r="AB84" s="12"/>
      <c r="AC84" s="12"/>
      <c r="AD84" s="12"/>
      <c r="AE84" s="12"/>
      <c r="AR84" s="151" t="s">
        <v>179</v>
      </c>
      <c r="AT84" s="159" t="s">
        <v>71</v>
      </c>
      <c r="AU84" s="159" t="s">
        <v>72</v>
      </c>
      <c r="AY84" s="151" t="s">
        <v>135</v>
      </c>
      <c r="BK84" s="160">
        <f>BK85+BK87+BK89</f>
        <v>0</v>
      </c>
    </row>
    <row r="85" s="12" customFormat="1" ht="22.8" customHeight="1">
      <c r="A85" s="12"/>
      <c r="B85" s="150"/>
      <c r="C85" s="12"/>
      <c r="D85" s="151" t="s">
        <v>71</v>
      </c>
      <c r="E85" s="161" t="s">
        <v>1241</v>
      </c>
      <c r="F85" s="161" t="s">
        <v>1242</v>
      </c>
      <c r="G85" s="12"/>
      <c r="H85" s="12"/>
      <c r="I85" s="153"/>
      <c r="J85" s="162">
        <f>BK85</f>
        <v>0</v>
      </c>
      <c r="K85" s="12"/>
      <c r="L85" s="150"/>
      <c r="M85" s="155"/>
      <c r="N85" s="156"/>
      <c r="O85" s="156"/>
      <c r="P85" s="157">
        <f>P86</f>
        <v>0</v>
      </c>
      <c r="Q85" s="156"/>
      <c r="R85" s="157">
        <f>R86</f>
        <v>0</v>
      </c>
      <c r="S85" s="156"/>
      <c r="T85" s="158">
        <f>T86</f>
        <v>0</v>
      </c>
      <c r="U85" s="12"/>
      <c r="V85" s="12"/>
      <c r="W85" s="12"/>
      <c r="X85" s="12"/>
      <c r="Y85" s="12"/>
      <c r="Z85" s="12"/>
      <c r="AA85" s="12"/>
      <c r="AB85" s="12"/>
      <c r="AC85" s="12"/>
      <c r="AD85" s="12"/>
      <c r="AE85" s="12"/>
      <c r="AR85" s="151" t="s">
        <v>179</v>
      </c>
      <c r="AT85" s="159" t="s">
        <v>71</v>
      </c>
      <c r="AU85" s="159" t="s">
        <v>80</v>
      </c>
      <c r="AY85" s="151" t="s">
        <v>135</v>
      </c>
      <c r="BK85" s="160">
        <f>BK86</f>
        <v>0</v>
      </c>
    </row>
    <row r="86" s="2" customFormat="1" ht="37.8" customHeight="1">
      <c r="A86" s="37"/>
      <c r="B86" s="163"/>
      <c r="C86" s="164" t="s">
        <v>80</v>
      </c>
      <c r="D86" s="164" t="s">
        <v>138</v>
      </c>
      <c r="E86" s="165" t="s">
        <v>1243</v>
      </c>
      <c r="F86" s="166" t="s">
        <v>1244</v>
      </c>
      <c r="G86" s="167" t="s">
        <v>1245</v>
      </c>
      <c r="H86" s="168">
        <v>1</v>
      </c>
      <c r="I86" s="169"/>
      <c r="J86" s="170">
        <f>ROUND(I86*H86,2)</f>
        <v>0</v>
      </c>
      <c r="K86" s="166" t="s">
        <v>3</v>
      </c>
      <c r="L86" s="38"/>
      <c r="M86" s="171" t="s">
        <v>3</v>
      </c>
      <c r="N86" s="172" t="s">
        <v>43</v>
      </c>
      <c r="O86" s="71"/>
      <c r="P86" s="173">
        <f>O86*H86</f>
        <v>0</v>
      </c>
      <c r="Q86" s="173">
        <v>0</v>
      </c>
      <c r="R86" s="173">
        <f>Q86*H86</f>
        <v>0</v>
      </c>
      <c r="S86" s="173">
        <v>0</v>
      </c>
      <c r="T86" s="174">
        <f>S86*H86</f>
        <v>0</v>
      </c>
      <c r="U86" s="37"/>
      <c r="V86" s="37"/>
      <c r="W86" s="37"/>
      <c r="X86" s="37"/>
      <c r="Y86" s="37"/>
      <c r="Z86" s="37"/>
      <c r="AA86" s="37"/>
      <c r="AB86" s="37"/>
      <c r="AC86" s="37"/>
      <c r="AD86" s="37"/>
      <c r="AE86" s="37"/>
      <c r="AR86" s="175" t="s">
        <v>1246</v>
      </c>
      <c r="AT86" s="175" t="s">
        <v>138</v>
      </c>
      <c r="AU86" s="175" t="s">
        <v>82</v>
      </c>
      <c r="AY86" s="18" t="s">
        <v>135</v>
      </c>
      <c r="BE86" s="176">
        <f>IF(N86="základní",J86,0)</f>
        <v>0</v>
      </c>
      <c r="BF86" s="176">
        <f>IF(N86="snížená",J86,0)</f>
        <v>0</v>
      </c>
      <c r="BG86" s="176">
        <f>IF(N86="zákl. přenesená",J86,0)</f>
        <v>0</v>
      </c>
      <c r="BH86" s="176">
        <f>IF(N86="sníž. přenesená",J86,0)</f>
        <v>0</v>
      </c>
      <c r="BI86" s="176">
        <f>IF(N86="nulová",J86,0)</f>
        <v>0</v>
      </c>
      <c r="BJ86" s="18" t="s">
        <v>80</v>
      </c>
      <c r="BK86" s="176">
        <f>ROUND(I86*H86,2)</f>
        <v>0</v>
      </c>
      <c r="BL86" s="18" t="s">
        <v>1246</v>
      </c>
      <c r="BM86" s="175" t="s">
        <v>1247</v>
      </c>
    </row>
    <row r="87" s="12" customFormat="1" ht="22.8" customHeight="1">
      <c r="A87" s="12"/>
      <c r="B87" s="150"/>
      <c r="C87" s="12"/>
      <c r="D87" s="151" t="s">
        <v>71</v>
      </c>
      <c r="E87" s="161" t="s">
        <v>1248</v>
      </c>
      <c r="F87" s="161" t="s">
        <v>1014</v>
      </c>
      <c r="G87" s="12"/>
      <c r="H87" s="12"/>
      <c r="I87" s="153"/>
      <c r="J87" s="162">
        <f>BK87</f>
        <v>0</v>
      </c>
      <c r="K87" s="12"/>
      <c r="L87" s="150"/>
      <c r="M87" s="155"/>
      <c r="N87" s="156"/>
      <c r="O87" s="156"/>
      <c r="P87" s="157">
        <f>P88</f>
        <v>0</v>
      </c>
      <c r="Q87" s="156"/>
      <c r="R87" s="157">
        <f>R88</f>
        <v>0</v>
      </c>
      <c r="S87" s="156"/>
      <c r="T87" s="158">
        <f>T88</f>
        <v>0</v>
      </c>
      <c r="U87" s="12"/>
      <c r="V87" s="12"/>
      <c r="W87" s="12"/>
      <c r="X87" s="12"/>
      <c r="Y87" s="12"/>
      <c r="Z87" s="12"/>
      <c r="AA87" s="12"/>
      <c r="AB87" s="12"/>
      <c r="AC87" s="12"/>
      <c r="AD87" s="12"/>
      <c r="AE87" s="12"/>
      <c r="AR87" s="151" t="s">
        <v>179</v>
      </c>
      <c r="AT87" s="159" t="s">
        <v>71</v>
      </c>
      <c r="AU87" s="159" t="s">
        <v>80</v>
      </c>
      <c r="AY87" s="151" t="s">
        <v>135</v>
      </c>
      <c r="BK87" s="160">
        <f>BK88</f>
        <v>0</v>
      </c>
    </row>
    <row r="88" s="2" customFormat="1" ht="14.4" customHeight="1">
      <c r="A88" s="37"/>
      <c r="B88" s="163"/>
      <c r="C88" s="164" t="s">
        <v>82</v>
      </c>
      <c r="D88" s="164" t="s">
        <v>138</v>
      </c>
      <c r="E88" s="165" t="s">
        <v>1013</v>
      </c>
      <c r="F88" s="166" t="s">
        <v>1014</v>
      </c>
      <c r="G88" s="167" t="s">
        <v>1245</v>
      </c>
      <c r="H88" s="168">
        <v>1</v>
      </c>
      <c r="I88" s="169"/>
      <c r="J88" s="170">
        <f>ROUND(I88*H88,2)</f>
        <v>0</v>
      </c>
      <c r="K88" s="166" t="s">
        <v>142</v>
      </c>
      <c r="L88" s="38"/>
      <c r="M88" s="171" t="s">
        <v>3</v>
      </c>
      <c r="N88" s="172" t="s">
        <v>43</v>
      </c>
      <c r="O88" s="71"/>
      <c r="P88" s="173">
        <f>O88*H88</f>
        <v>0</v>
      </c>
      <c r="Q88" s="173">
        <v>0</v>
      </c>
      <c r="R88" s="173">
        <f>Q88*H88</f>
        <v>0</v>
      </c>
      <c r="S88" s="173">
        <v>0</v>
      </c>
      <c r="T88" s="174">
        <f>S88*H88</f>
        <v>0</v>
      </c>
      <c r="U88" s="37"/>
      <c r="V88" s="37"/>
      <c r="W88" s="37"/>
      <c r="X88" s="37"/>
      <c r="Y88" s="37"/>
      <c r="Z88" s="37"/>
      <c r="AA88" s="37"/>
      <c r="AB88" s="37"/>
      <c r="AC88" s="37"/>
      <c r="AD88" s="37"/>
      <c r="AE88" s="37"/>
      <c r="AR88" s="175" t="s">
        <v>1246</v>
      </c>
      <c r="AT88" s="175" t="s">
        <v>138</v>
      </c>
      <c r="AU88" s="175" t="s">
        <v>82</v>
      </c>
      <c r="AY88" s="18" t="s">
        <v>135</v>
      </c>
      <c r="BE88" s="176">
        <f>IF(N88="základní",J88,0)</f>
        <v>0</v>
      </c>
      <c r="BF88" s="176">
        <f>IF(N88="snížená",J88,0)</f>
        <v>0</v>
      </c>
      <c r="BG88" s="176">
        <f>IF(N88="zákl. přenesená",J88,0)</f>
        <v>0</v>
      </c>
      <c r="BH88" s="176">
        <f>IF(N88="sníž. přenesená",J88,0)</f>
        <v>0</v>
      </c>
      <c r="BI88" s="176">
        <f>IF(N88="nulová",J88,0)</f>
        <v>0</v>
      </c>
      <c r="BJ88" s="18" t="s">
        <v>80</v>
      </c>
      <c r="BK88" s="176">
        <f>ROUND(I88*H88,2)</f>
        <v>0</v>
      </c>
      <c r="BL88" s="18" t="s">
        <v>1246</v>
      </c>
      <c r="BM88" s="175" t="s">
        <v>1249</v>
      </c>
    </row>
    <row r="89" s="12" customFormat="1" ht="22.8" customHeight="1">
      <c r="A89" s="12"/>
      <c r="B89" s="150"/>
      <c r="C89" s="12"/>
      <c r="D89" s="151" t="s">
        <v>71</v>
      </c>
      <c r="E89" s="161" t="s">
        <v>1250</v>
      </c>
      <c r="F89" s="161" t="s">
        <v>1251</v>
      </c>
      <c r="G89" s="12"/>
      <c r="H89" s="12"/>
      <c r="I89" s="153"/>
      <c r="J89" s="162">
        <f>BK89</f>
        <v>0</v>
      </c>
      <c r="K89" s="12"/>
      <c r="L89" s="150"/>
      <c r="M89" s="155"/>
      <c r="N89" s="156"/>
      <c r="O89" s="156"/>
      <c r="P89" s="157">
        <f>P90</f>
        <v>0</v>
      </c>
      <c r="Q89" s="156"/>
      <c r="R89" s="157">
        <f>R90</f>
        <v>0</v>
      </c>
      <c r="S89" s="156"/>
      <c r="T89" s="158">
        <f>T90</f>
        <v>0</v>
      </c>
      <c r="U89" s="12"/>
      <c r="V89" s="12"/>
      <c r="W89" s="12"/>
      <c r="X89" s="12"/>
      <c r="Y89" s="12"/>
      <c r="Z89" s="12"/>
      <c r="AA89" s="12"/>
      <c r="AB89" s="12"/>
      <c r="AC89" s="12"/>
      <c r="AD89" s="12"/>
      <c r="AE89" s="12"/>
      <c r="AR89" s="151" t="s">
        <v>179</v>
      </c>
      <c r="AT89" s="159" t="s">
        <v>71</v>
      </c>
      <c r="AU89" s="159" t="s">
        <v>80</v>
      </c>
      <c r="AY89" s="151" t="s">
        <v>135</v>
      </c>
      <c r="BK89" s="160">
        <f>BK90</f>
        <v>0</v>
      </c>
    </row>
    <row r="90" s="2" customFormat="1" ht="14.4" customHeight="1">
      <c r="A90" s="37"/>
      <c r="B90" s="163"/>
      <c r="C90" s="164" t="s">
        <v>136</v>
      </c>
      <c r="D90" s="164" t="s">
        <v>138</v>
      </c>
      <c r="E90" s="165" t="s">
        <v>1252</v>
      </c>
      <c r="F90" s="166" t="s">
        <v>1253</v>
      </c>
      <c r="G90" s="167" t="s">
        <v>1245</v>
      </c>
      <c r="H90" s="168">
        <v>1</v>
      </c>
      <c r="I90" s="169"/>
      <c r="J90" s="170">
        <f>ROUND(I90*H90,2)</f>
        <v>0</v>
      </c>
      <c r="K90" s="166" t="s">
        <v>142</v>
      </c>
      <c r="L90" s="38"/>
      <c r="M90" s="211" t="s">
        <v>3</v>
      </c>
      <c r="N90" s="212" t="s">
        <v>43</v>
      </c>
      <c r="O90" s="213"/>
      <c r="P90" s="214">
        <f>O90*H90</f>
        <v>0</v>
      </c>
      <c r="Q90" s="214">
        <v>0</v>
      </c>
      <c r="R90" s="214">
        <f>Q90*H90</f>
        <v>0</v>
      </c>
      <c r="S90" s="214">
        <v>0</v>
      </c>
      <c r="T90" s="215">
        <f>S90*H90</f>
        <v>0</v>
      </c>
      <c r="U90" s="37"/>
      <c r="V90" s="37"/>
      <c r="W90" s="37"/>
      <c r="X90" s="37"/>
      <c r="Y90" s="37"/>
      <c r="Z90" s="37"/>
      <c r="AA90" s="37"/>
      <c r="AB90" s="37"/>
      <c r="AC90" s="37"/>
      <c r="AD90" s="37"/>
      <c r="AE90" s="37"/>
      <c r="AR90" s="175" t="s">
        <v>1246</v>
      </c>
      <c r="AT90" s="175" t="s">
        <v>138</v>
      </c>
      <c r="AU90" s="175" t="s">
        <v>82</v>
      </c>
      <c r="AY90" s="18" t="s">
        <v>135</v>
      </c>
      <c r="BE90" s="176">
        <f>IF(N90="základní",J90,0)</f>
        <v>0</v>
      </c>
      <c r="BF90" s="176">
        <f>IF(N90="snížená",J90,0)</f>
        <v>0</v>
      </c>
      <c r="BG90" s="176">
        <f>IF(N90="zákl. přenesená",J90,0)</f>
        <v>0</v>
      </c>
      <c r="BH90" s="176">
        <f>IF(N90="sníž. přenesená",J90,0)</f>
        <v>0</v>
      </c>
      <c r="BI90" s="176">
        <f>IF(N90="nulová",J90,0)</f>
        <v>0</v>
      </c>
      <c r="BJ90" s="18" t="s">
        <v>80</v>
      </c>
      <c r="BK90" s="176">
        <f>ROUND(I90*H90,2)</f>
        <v>0</v>
      </c>
      <c r="BL90" s="18" t="s">
        <v>1246</v>
      </c>
      <c r="BM90" s="175" t="s">
        <v>1254</v>
      </c>
    </row>
    <row r="91" s="2" customFormat="1" ht="6.96" customHeight="1">
      <c r="A91" s="37"/>
      <c r="B91" s="54"/>
      <c r="C91" s="55"/>
      <c r="D91" s="55"/>
      <c r="E91" s="55"/>
      <c r="F91" s="55"/>
      <c r="G91" s="55"/>
      <c r="H91" s="55"/>
      <c r="I91" s="55"/>
      <c r="J91" s="55"/>
      <c r="K91" s="55"/>
      <c r="L91" s="38"/>
      <c r="M91" s="37"/>
      <c r="O91" s="37"/>
      <c r="P91" s="37"/>
      <c r="Q91" s="37"/>
      <c r="R91" s="37"/>
      <c r="S91" s="37"/>
      <c r="T91" s="37"/>
      <c r="U91" s="37"/>
      <c r="V91" s="37"/>
      <c r="W91" s="37"/>
      <c r="X91" s="37"/>
      <c r="Y91" s="37"/>
      <c r="Z91" s="37"/>
      <c r="AA91" s="37"/>
      <c r="AB91" s="37"/>
      <c r="AC91" s="37"/>
      <c r="AD91" s="37"/>
      <c r="AE91" s="37"/>
    </row>
  </sheetData>
  <autoFilter ref="C82:K90"/>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17" customWidth="1"/>
    <col min="2" max="2" width="1.667969" style="217" customWidth="1"/>
    <col min="3" max="4" width="5" style="217" customWidth="1"/>
    <col min="5" max="5" width="11.66016" style="217" customWidth="1"/>
    <col min="6" max="6" width="9.160156" style="217" customWidth="1"/>
    <col min="7" max="7" width="5" style="217" customWidth="1"/>
    <col min="8" max="8" width="77.83203" style="217" customWidth="1"/>
    <col min="9" max="10" width="20" style="217" customWidth="1"/>
    <col min="11" max="11" width="1.667969" style="217" customWidth="1"/>
  </cols>
  <sheetData>
    <row r="1" s="1" customFormat="1" ht="37.5" customHeight="1"/>
    <row r="2" s="1" customFormat="1" ht="7.5" customHeight="1">
      <c r="B2" s="218"/>
      <c r="C2" s="219"/>
      <c r="D2" s="219"/>
      <c r="E2" s="219"/>
      <c r="F2" s="219"/>
      <c r="G2" s="219"/>
      <c r="H2" s="219"/>
      <c r="I2" s="219"/>
      <c r="J2" s="219"/>
      <c r="K2" s="220"/>
    </row>
    <row r="3" s="15" customFormat="1" ht="45" customHeight="1">
      <c r="B3" s="221"/>
      <c r="C3" s="222" t="s">
        <v>1255</v>
      </c>
      <c r="D3" s="222"/>
      <c r="E3" s="222"/>
      <c r="F3" s="222"/>
      <c r="G3" s="222"/>
      <c r="H3" s="222"/>
      <c r="I3" s="222"/>
      <c r="J3" s="222"/>
      <c r="K3" s="223"/>
    </row>
    <row r="4" s="1" customFormat="1" ht="25.5" customHeight="1">
      <c r="B4" s="224"/>
      <c r="C4" s="225" t="s">
        <v>1256</v>
      </c>
      <c r="D4" s="225"/>
      <c r="E4" s="225"/>
      <c r="F4" s="225"/>
      <c r="G4" s="225"/>
      <c r="H4" s="225"/>
      <c r="I4" s="225"/>
      <c r="J4" s="225"/>
      <c r="K4" s="226"/>
    </row>
    <row r="5" s="1" customFormat="1" ht="5.25" customHeight="1">
      <c r="B5" s="224"/>
      <c r="C5" s="227"/>
      <c r="D5" s="227"/>
      <c r="E5" s="227"/>
      <c r="F5" s="227"/>
      <c r="G5" s="227"/>
      <c r="H5" s="227"/>
      <c r="I5" s="227"/>
      <c r="J5" s="227"/>
      <c r="K5" s="226"/>
    </row>
    <row r="6" s="1" customFormat="1" ht="15" customHeight="1">
      <c r="B6" s="224"/>
      <c r="C6" s="228" t="s">
        <v>1257</v>
      </c>
      <c r="D6" s="228"/>
      <c r="E6" s="228"/>
      <c r="F6" s="228"/>
      <c r="G6" s="228"/>
      <c r="H6" s="228"/>
      <c r="I6" s="228"/>
      <c r="J6" s="228"/>
      <c r="K6" s="226"/>
    </row>
    <row r="7" s="1" customFormat="1" ht="15" customHeight="1">
      <c r="B7" s="229"/>
      <c r="C7" s="228" t="s">
        <v>1258</v>
      </c>
      <c r="D7" s="228"/>
      <c r="E7" s="228"/>
      <c r="F7" s="228"/>
      <c r="G7" s="228"/>
      <c r="H7" s="228"/>
      <c r="I7" s="228"/>
      <c r="J7" s="228"/>
      <c r="K7" s="226"/>
    </row>
    <row r="8" s="1" customFormat="1" ht="12.75" customHeight="1">
      <c r="B8" s="229"/>
      <c r="C8" s="228"/>
      <c r="D8" s="228"/>
      <c r="E8" s="228"/>
      <c r="F8" s="228"/>
      <c r="G8" s="228"/>
      <c r="H8" s="228"/>
      <c r="I8" s="228"/>
      <c r="J8" s="228"/>
      <c r="K8" s="226"/>
    </row>
    <row r="9" s="1" customFormat="1" ht="15" customHeight="1">
      <c r="B9" s="229"/>
      <c r="C9" s="228" t="s">
        <v>1259</v>
      </c>
      <c r="D9" s="228"/>
      <c r="E9" s="228"/>
      <c r="F9" s="228"/>
      <c r="G9" s="228"/>
      <c r="H9" s="228"/>
      <c r="I9" s="228"/>
      <c r="J9" s="228"/>
      <c r="K9" s="226"/>
    </row>
    <row r="10" s="1" customFormat="1" ht="15" customHeight="1">
      <c r="B10" s="229"/>
      <c r="C10" s="228"/>
      <c r="D10" s="228" t="s">
        <v>1260</v>
      </c>
      <c r="E10" s="228"/>
      <c r="F10" s="228"/>
      <c r="G10" s="228"/>
      <c r="H10" s="228"/>
      <c r="I10" s="228"/>
      <c r="J10" s="228"/>
      <c r="K10" s="226"/>
    </row>
    <row r="11" s="1" customFormat="1" ht="15" customHeight="1">
      <c r="B11" s="229"/>
      <c r="C11" s="230"/>
      <c r="D11" s="228" t="s">
        <v>1261</v>
      </c>
      <c r="E11" s="228"/>
      <c r="F11" s="228"/>
      <c r="G11" s="228"/>
      <c r="H11" s="228"/>
      <c r="I11" s="228"/>
      <c r="J11" s="228"/>
      <c r="K11" s="226"/>
    </row>
    <row r="12" s="1" customFormat="1" ht="15" customHeight="1">
      <c r="B12" s="229"/>
      <c r="C12" s="230"/>
      <c r="D12" s="228"/>
      <c r="E12" s="228"/>
      <c r="F12" s="228"/>
      <c r="G12" s="228"/>
      <c r="H12" s="228"/>
      <c r="I12" s="228"/>
      <c r="J12" s="228"/>
      <c r="K12" s="226"/>
    </row>
    <row r="13" s="1" customFormat="1" ht="15" customHeight="1">
      <c r="B13" s="229"/>
      <c r="C13" s="230"/>
      <c r="D13" s="231" t="s">
        <v>1262</v>
      </c>
      <c r="E13" s="228"/>
      <c r="F13" s="228"/>
      <c r="G13" s="228"/>
      <c r="H13" s="228"/>
      <c r="I13" s="228"/>
      <c r="J13" s="228"/>
      <c r="K13" s="226"/>
    </row>
    <row r="14" s="1" customFormat="1" ht="12.75" customHeight="1">
      <c r="B14" s="229"/>
      <c r="C14" s="230"/>
      <c r="D14" s="230"/>
      <c r="E14" s="230"/>
      <c r="F14" s="230"/>
      <c r="G14" s="230"/>
      <c r="H14" s="230"/>
      <c r="I14" s="230"/>
      <c r="J14" s="230"/>
      <c r="K14" s="226"/>
    </row>
    <row r="15" s="1" customFormat="1" ht="15" customHeight="1">
      <c r="B15" s="229"/>
      <c r="C15" s="230"/>
      <c r="D15" s="228" t="s">
        <v>1263</v>
      </c>
      <c r="E15" s="228"/>
      <c r="F15" s="228"/>
      <c r="G15" s="228"/>
      <c r="H15" s="228"/>
      <c r="I15" s="228"/>
      <c r="J15" s="228"/>
      <c r="K15" s="226"/>
    </row>
    <row r="16" s="1" customFormat="1" ht="15" customHeight="1">
      <c r="B16" s="229"/>
      <c r="C16" s="230"/>
      <c r="D16" s="228" t="s">
        <v>1264</v>
      </c>
      <c r="E16" s="228"/>
      <c r="F16" s="228"/>
      <c r="G16" s="228"/>
      <c r="H16" s="228"/>
      <c r="I16" s="228"/>
      <c r="J16" s="228"/>
      <c r="K16" s="226"/>
    </row>
    <row r="17" s="1" customFormat="1" ht="15" customHeight="1">
      <c r="B17" s="229"/>
      <c r="C17" s="230"/>
      <c r="D17" s="228" t="s">
        <v>1265</v>
      </c>
      <c r="E17" s="228"/>
      <c r="F17" s="228"/>
      <c r="G17" s="228"/>
      <c r="H17" s="228"/>
      <c r="I17" s="228"/>
      <c r="J17" s="228"/>
      <c r="K17" s="226"/>
    </row>
    <row r="18" s="1" customFormat="1" ht="15" customHeight="1">
      <c r="B18" s="229"/>
      <c r="C18" s="230"/>
      <c r="D18" s="230"/>
      <c r="E18" s="232" t="s">
        <v>79</v>
      </c>
      <c r="F18" s="228" t="s">
        <v>1266</v>
      </c>
      <c r="G18" s="228"/>
      <c r="H18" s="228"/>
      <c r="I18" s="228"/>
      <c r="J18" s="228"/>
      <c r="K18" s="226"/>
    </row>
    <row r="19" s="1" customFormat="1" ht="15" customHeight="1">
      <c r="B19" s="229"/>
      <c r="C19" s="230"/>
      <c r="D19" s="230"/>
      <c r="E19" s="232" t="s">
        <v>1267</v>
      </c>
      <c r="F19" s="228" t="s">
        <v>1268</v>
      </c>
      <c r="G19" s="228"/>
      <c r="H19" s="228"/>
      <c r="I19" s="228"/>
      <c r="J19" s="228"/>
      <c r="K19" s="226"/>
    </row>
    <row r="20" s="1" customFormat="1" ht="15" customHeight="1">
      <c r="B20" s="229"/>
      <c r="C20" s="230"/>
      <c r="D20" s="230"/>
      <c r="E20" s="232" t="s">
        <v>1269</v>
      </c>
      <c r="F20" s="228" t="s">
        <v>1270</v>
      </c>
      <c r="G20" s="228"/>
      <c r="H20" s="228"/>
      <c r="I20" s="228"/>
      <c r="J20" s="228"/>
      <c r="K20" s="226"/>
    </row>
    <row r="21" s="1" customFormat="1" ht="15" customHeight="1">
      <c r="B21" s="229"/>
      <c r="C21" s="230"/>
      <c r="D21" s="230"/>
      <c r="E21" s="232" t="s">
        <v>92</v>
      </c>
      <c r="F21" s="228" t="s">
        <v>1271</v>
      </c>
      <c r="G21" s="228"/>
      <c r="H21" s="228"/>
      <c r="I21" s="228"/>
      <c r="J21" s="228"/>
      <c r="K21" s="226"/>
    </row>
    <row r="22" s="1" customFormat="1" ht="15" customHeight="1">
      <c r="B22" s="229"/>
      <c r="C22" s="230"/>
      <c r="D22" s="230"/>
      <c r="E22" s="232" t="s">
        <v>1205</v>
      </c>
      <c r="F22" s="228" t="s">
        <v>1206</v>
      </c>
      <c r="G22" s="228"/>
      <c r="H22" s="228"/>
      <c r="I22" s="228"/>
      <c r="J22" s="228"/>
      <c r="K22" s="226"/>
    </row>
    <row r="23" s="1" customFormat="1" ht="15" customHeight="1">
      <c r="B23" s="229"/>
      <c r="C23" s="230"/>
      <c r="D23" s="230"/>
      <c r="E23" s="232" t="s">
        <v>1272</v>
      </c>
      <c r="F23" s="228" t="s">
        <v>1273</v>
      </c>
      <c r="G23" s="228"/>
      <c r="H23" s="228"/>
      <c r="I23" s="228"/>
      <c r="J23" s="228"/>
      <c r="K23" s="226"/>
    </row>
    <row r="24" s="1" customFormat="1" ht="12.75" customHeight="1">
      <c r="B24" s="229"/>
      <c r="C24" s="230"/>
      <c r="D24" s="230"/>
      <c r="E24" s="230"/>
      <c r="F24" s="230"/>
      <c r="G24" s="230"/>
      <c r="H24" s="230"/>
      <c r="I24" s="230"/>
      <c r="J24" s="230"/>
      <c r="K24" s="226"/>
    </row>
    <row r="25" s="1" customFormat="1" ht="15" customHeight="1">
      <c r="B25" s="229"/>
      <c r="C25" s="228" t="s">
        <v>1274</v>
      </c>
      <c r="D25" s="228"/>
      <c r="E25" s="228"/>
      <c r="F25" s="228"/>
      <c r="G25" s="228"/>
      <c r="H25" s="228"/>
      <c r="I25" s="228"/>
      <c r="J25" s="228"/>
      <c r="K25" s="226"/>
    </row>
    <row r="26" s="1" customFormat="1" ht="15" customHeight="1">
      <c r="B26" s="229"/>
      <c r="C26" s="228" t="s">
        <v>1275</v>
      </c>
      <c r="D26" s="228"/>
      <c r="E26" s="228"/>
      <c r="F26" s="228"/>
      <c r="G26" s="228"/>
      <c r="H26" s="228"/>
      <c r="I26" s="228"/>
      <c r="J26" s="228"/>
      <c r="K26" s="226"/>
    </row>
    <row r="27" s="1" customFormat="1" ht="15" customHeight="1">
      <c r="B27" s="229"/>
      <c r="C27" s="228"/>
      <c r="D27" s="228" t="s">
        <v>1276</v>
      </c>
      <c r="E27" s="228"/>
      <c r="F27" s="228"/>
      <c r="G27" s="228"/>
      <c r="H27" s="228"/>
      <c r="I27" s="228"/>
      <c r="J27" s="228"/>
      <c r="K27" s="226"/>
    </row>
    <row r="28" s="1" customFormat="1" ht="15" customHeight="1">
      <c r="B28" s="229"/>
      <c r="C28" s="230"/>
      <c r="D28" s="228" t="s">
        <v>1277</v>
      </c>
      <c r="E28" s="228"/>
      <c r="F28" s="228"/>
      <c r="G28" s="228"/>
      <c r="H28" s="228"/>
      <c r="I28" s="228"/>
      <c r="J28" s="228"/>
      <c r="K28" s="226"/>
    </row>
    <row r="29" s="1" customFormat="1" ht="12.75" customHeight="1">
      <c r="B29" s="229"/>
      <c r="C29" s="230"/>
      <c r="D29" s="230"/>
      <c r="E29" s="230"/>
      <c r="F29" s="230"/>
      <c r="G29" s="230"/>
      <c r="H29" s="230"/>
      <c r="I29" s="230"/>
      <c r="J29" s="230"/>
      <c r="K29" s="226"/>
    </row>
    <row r="30" s="1" customFormat="1" ht="15" customHeight="1">
      <c r="B30" s="229"/>
      <c r="C30" s="230"/>
      <c r="D30" s="228" t="s">
        <v>1278</v>
      </c>
      <c r="E30" s="228"/>
      <c r="F30" s="228"/>
      <c r="G30" s="228"/>
      <c r="H30" s="228"/>
      <c r="I30" s="228"/>
      <c r="J30" s="228"/>
      <c r="K30" s="226"/>
    </row>
    <row r="31" s="1" customFormat="1" ht="15" customHeight="1">
      <c r="B31" s="229"/>
      <c r="C31" s="230"/>
      <c r="D31" s="228" t="s">
        <v>1279</v>
      </c>
      <c r="E31" s="228"/>
      <c r="F31" s="228"/>
      <c r="G31" s="228"/>
      <c r="H31" s="228"/>
      <c r="I31" s="228"/>
      <c r="J31" s="228"/>
      <c r="K31" s="226"/>
    </row>
    <row r="32" s="1" customFormat="1" ht="12.75" customHeight="1">
      <c r="B32" s="229"/>
      <c r="C32" s="230"/>
      <c r="D32" s="230"/>
      <c r="E32" s="230"/>
      <c r="F32" s="230"/>
      <c r="G32" s="230"/>
      <c r="H32" s="230"/>
      <c r="I32" s="230"/>
      <c r="J32" s="230"/>
      <c r="K32" s="226"/>
    </row>
    <row r="33" s="1" customFormat="1" ht="15" customHeight="1">
      <c r="B33" s="229"/>
      <c r="C33" s="230"/>
      <c r="D33" s="228" t="s">
        <v>1280</v>
      </c>
      <c r="E33" s="228"/>
      <c r="F33" s="228"/>
      <c r="G33" s="228"/>
      <c r="H33" s="228"/>
      <c r="I33" s="228"/>
      <c r="J33" s="228"/>
      <c r="K33" s="226"/>
    </row>
    <row r="34" s="1" customFormat="1" ht="15" customHeight="1">
      <c r="B34" s="229"/>
      <c r="C34" s="230"/>
      <c r="D34" s="228" t="s">
        <v>1281</v>
      </c>
      <c r="E34" s="228"/>
      <c r="F34" s="228"/>
      <c r="G34" s="228"/>
      <c r="H34" s="228"/>
      <c r="I34" s="228"/>
      <c r="J34" s="228"/>
      <c r="K34" s="226"/>
    </row>
    <row r="35" s="1" customFormat="1" ht="15" customHeight="1">
      <c r="B35" s="229"/>
      <c r="C35" s="230"/>
      <c r="D35" s="228" t="s">
        <v>1282</v>
      </c>
      <c r="E35" s="228"/>
      <c r="F35" s="228"/>
      <c r="G35" s="228"/>
      <c r="H35" s="228"/>
      <c r="I35" s="228"/>
      <c r="J35" s="228"/>
      <c r="K35" s="226"/>
    </row>
    <row r="36" s="1" customFormat="1" ht="15" customHeight="1">
      <c r="B36" s="229"/>
      <c r="C36" s="230"/>
      <c r="D36" s="228"/>
      <c r="E36" s="231" t="s">
        <v>121</v>
      </c>
      <c r="F36" s="228"/>
      <c r="G36" s="228" t="s">
        <v>1283</v>
      </c>
      <c r="H36" s="228"/>
      <c r="I36" s="228"/>
      <c r="J36" s="228"/>
      <c r="K36" s="226"/>
    </row>
    <row r="37" s="1" customFormat="1" ht="30.75" customHeight="1">
      <c r="B37" s="229"/>
      <c r="C37" s="230"/>
      <c r="D37" s="228"/>
      <c r="E37" s="231" t="s">
        <v>1284</v>
      </c>
      <c r="F37" s="228"/>
      <c r="G37" s="228" t="s">
        <v>1285</v>
      </c>
      <c r="H37" s="228"/>
      <c r="I37" s="228"/>
      <c r="J37" s="228"/>
      <c r="K37" s="226"/>
    </row>
    <row r="38" s="1" customFormat="1" ht="15" customHeight="1">
      <c r="B38" s="229"/>
      <c r="C38" s="230"/>
      <c r="D38" s="228"/>
      <c r="E38" s="231" t="s">
        <v>53</v>
      </c>
      <c r="F38" s="228"/>
      <c r="G38" s="228" t="s">
        <v>1286</v>
      </c>
      <c r="H38" s="228"/>
      <c r="I38" s="228"/>
      <c r="J38" s="228"/>
      <c r="K38" s="226"/>
    </row>
    <row r="39" s="1" customFormat="1" ht="15" customHeight="1">
      <c r="B39" s="229"/>
      <c r="C39" s="230"/>
      <c r="D39" s="228"/>
      <c r="E39" s="231" t="s">
        <v>54</v>
      </c>
      <c r="F39" s="228"/>
      <c r="G39" s="228" t="s">
        <v>1287</v>
      </c>
      <c r="H39" s="228"/>
      <c r="I39" s="228"/>
      <c r="J39" s="228"/>
      <c r="K39" s="226"/>
    </row>
    <row r="40" s="1" customFormat="1" ht="15" customHeight="1">
      <c r="B40" s="229"/>
      <c r="C40" s="230"/>
      <c r="D40" s="228"/>
      <c r="E40" s="231" t="s">
        <v>122</v>
      </c>
      <c r="F40" s="228"/>
      <c r="G40" s="228" t="s">
        <v>1288</v>
      </c>
      <c r="H40" s="228"/>
      <c r="I40" s="228"/>
      <c r="J40" s="228"/>
      <c r="K40" s="226"/>
    </row>
    <row r="41" s="1" customFormat="1" ht="15" customHeight="1">
      <c r="B41" s="229"/>
      <c r="C41" s="230"/>
      <c r="D41" s="228"/>
      <c r="E41" s="231" t="s">
        <v>123</v>
      </c>
      <c r="F41" s="228"/>
      <c r="G41" s="228" t="s">
        <v>1289</v>
      </c>
      <c r="H41" s="228"/>
      <c r="I41" s="228"/>
      <c r="J41" s="228"/>
      <c r="K41" s="226"/>
    </row>
    <row r="42" s="1" customFormat="1" ht="15" customHeight="1">
      <c r="B42" s="229"/>
      <c r="C42" s="230"/>
      <c r="D42" s="228"/>
      <c r="E42" s="231" t="s">
        <v>1290</v>
      </c>
      <c r="F42" s="228"/>
      <c r="G42" s="228" t="s">
        <v>1291</v>
      </c>
      <c r="H42" s="228"/>
      <c r="I42" s="228"/>
      <c r="J42" s="228"/>
      <c r="K42" s="226"/>
    </row>
    <row r="43" s="1" customFormat="1" ht="15" customHeight="1">
      <c r="B43" s="229"/>
      <c r="C43" s="230"/>
      <c r="D43" s="228"/>
      <c r="E43" s="231"/>
      <c r="F43" s="228"/>
      <c r="G43" s="228" t="s">
        <v>1292</v>
      </c>
      <c r="H43" s="228"/>
      <c r="I43" s="228"/>
      <c r="J43" s="228"/>
      <c r="K43" s="226"/>
    </row>
    <row r="44" s="1" customFormat="1" ht="15" customHeight="1">
      <c r="B44" s="229"/>
      <c r="C44" s="230"/>
      <c r="D44" s="228"/>
      <c r="E44" s="231" t="s">
        <v>1293</v>
      </c>
      <c r="F44" s="228"/>
      <c r="G44" s="228" t="s">
        <v>1294</v>
      </c>
      <c r="H44" s="228"/>
      <c r="I44" s="228"/>
      <c r="J44" s="228"/>
      <c r="K44" s="226"/>
    </row>
    <row r="45" s="1" customFormat="1" ht="15" customHeight="1">
      <c r="B45" s="229"/>
      <c r="C45" s="230"/>
      <c r="D45" s="228"/>
      <c r="E45" s="231" t="s">
        <v>125</v>
      </c>
      <c r="F45" s="228"/>
      <c r="G45" s="228" t="s">
        <v>1295</v>
      </c>
      <c r="H45" s="228"/>
      <c r="I45" s="228"/>
      <c r="J45" s="228"/>
      <c r="K45" s="226"/>
    </row>
    <row r="46" s="1" customFormat="1" ht="12.75" customHeight="1">
      <c r="B46" s="229"/>
      <c r="C46" s="230"/>
      <c r="D46" s="228"/>
      <c r="E46" s="228"/>
      <c r="F46" s="228"/>
      <c r="G46" s="228"/>
      <c r="H46" s="228"/>
      <c r="I46" s="228"/>
      <c r="J46" s="228"/>
      <c r="K46" s="226"/>
    </row>
    <row r="47" s="1" customFormat="1" ht="15" customHeight="1">
      <c r="B47" s="229"/>
      <c r="C47" s="230"/>
      <c r="D47" s="228" t="s">
        <v>1296</v>
      </c>
      <c r="E47" s="228"/>
      <c r="F47" s="228"/>
      <c r="G47" s="228"/>
      <c r="H47" s="228"/>
      <c r="I47" s="228"/>
      <c r="J47" s="228"/>
      <c r="K47" s="226"/>
    </row>
    <row r="48" s="1" customFormat="1" ht="15" customHeight="1">
      <c r="B48" s="229"/>
      <c r="C48" s="230"/>
      <c r="D48" s="230"/>
      <c r="E48" s="228" t="s">
        <v>1297</v>
      </c>
      <c r="F48" s="228"/>
      <c r="G48" s="228"/>
      <c r="H48" s="228"/>
      <c r="I48" s="228"/>
      <c r="J48" s="228"/>
      <c r="K48" s="226"/>
    </row>
    <row r="49" s="1" customFormat="1" ht="15" customHeight="1">
      <c r="B49" s="229"/>
      <c r="C49" s="230"/>
      <c r="D49" s="230"/>
      <c r="E49" s="228" t="s">
        <v>1298</v>
      </c>
      <c r="F49" s="228"/>
      <c r="G49" s="228"/>
      <c r="H49" s="228"/>
      <c r="I49" s="228"/>
      <c r="J49" s="228"/>
      <c r="K49" s="226"/>
    </row>
    <row r="50" s="1" customFormat="1" ht="15" customHeight="1">
      <c r="B50" s="229"/>
      <c r="C50" s="230"/>
      <c r="D50" s="230"/>
      <c r="E50" s="228" t="s">
        <v>1299</v>
      </c>
      <c r="F50" s="228"/>
      <c r="G50" s="228"/>
      <c r="H50" s="228"/>
      <c r="I50" s="228"/>
      <c r="J50" s="228"/>
      <c r="K50" s="226"/>
    </row>
    <row r="51" s="1" customFormat="1" ht="15" customHeight="1">
      <c r="B51" s="229"/>
      <c r="C51" s="230"/>
      <c r="D51" s="228" t="s">
        <v>1300</v>
      </c>
      <c r="E51" s="228"/>
      <c r="F51" s="228"/>
      <c r="G51" s="228"/>
      <c r="H51" s="228"/>
      <c r="I51" s="228"/>
      <c r="J51" s="228"/>
      <c r="K51" s="226"/>
    </row>
    <row r="52" s="1" customFormat="1" ht="25.5" customHeight="1">
      <c r="B52" s="224"/>
      <c r="C52" s="225" t="s">
        <v>1301</v>
      </c>
      <c r="D52" s="225"/>
      <c r="E52" s="225"/>
      <c r="F52" s="225"/>
      <c r="G52" s="225"/>
      <c r="H52" s="225"/>
      <c r="I52" s="225"/>
      <c r="J52" s="225"/>
      <c r="K52" s="226"/>
    </row>
    <row r="53" s="1" customFormat="1" ht="5.25" customHeight="1">
      <c r="B53" s="224"/>
      <c r="C53" s="227"/>
      <c r="D53" s="227"/>
      <c r="E53" s="227"/>
      <c r="F53" s="227"/>
      <c r="G53" s="227"/>
      <c r="H53" s="227"/>
      <c r="I53" s="227"/>
      <c r="J53" s="227"/>
      <c r="K53" s="226"/>
    </row>
    <row r="54" s="1" customFormat="1" ht="15" customHeight="1">
      <c r="B54" s="224"/>
      <c r="C54" s="228" t="s">
        <v>1302</v>
      </c>
      <c r="D54" s="228"/>
      <c r="E54" s="228"/>
      <c r="F54" s="228"/>
      <c r="G54" s="228"/>
      <c r="H54" s="228"/>
      <c r="I54" s="228"/>
      <c r="J54" s="228"/>
      <c r="K54" s="226"/>
    </row>
    <row r="55" s="1" customFormat="1" ht="15" customHeight="1">
      <c r="B55" s="224"/>
      <c r="C55" s="228" t="s">
        <v>1303</v>
      </c>
      <c r="D55" s="228"/>
      <c r="E55" s="228"/>
      <c r="F55" s="228"/>
      <c r="G55" s="228"/>
      <c r="H55" s="228"/>
      <c r="I55" s="228"/>
      <c r="J55" s="228"/>
      <c r="K55" s="226"/>
    </row>
    <row r="56" s="1" customFormat="1" ht="12.75" customHeight="1">
      <c r="B56" s="224"/>
      <c r="C56" s="228"/>
      <c r="D56" s="228"/>
      <c r="E56" s="228"/>
      <c r="F56" s="228"/>
      <c r="G56" s="228"/>
      <c r="H56" s="228"/>
      <c r="I56" s="228"/>
      <c r="J56" s="228"/>
      <c r="K56" s="226"/>
    </row>
    <row r="57" s="1" customFormat="1" ht="15" customHeight="1">
      <c r="B57" s="224"/>
      <c r="C57" s="228" t="s">
        <v>1304</v>
      </c>
      <c r="D57" s="228"/>
      <c r="E57" s="228"/>
      <c r="F57" s="228"/>
      <c r="G57" s="228"/>
      <c r="H57" s="228"/>
      <c r="I57" s="228"/>
      <c r="J57" s="228"/>
      <c r="K57" s="226"/>
    </row>
    <row r="58" s="1" customFormat="1" ht="15" customHeight="1">
      <c r="B58" s="224"/>
      <c r="C58" s="230"/>
      <c r="D58" s="228" t="s">
        <v>1305</v>
      </c>
      <c r="E58" s="228"/>
      <c r="F58" s="228"/>
      <c r="G58" s="228"/>
      <c r="H58" s="228"/>
      <c r="I58" s="228"/>
      <c r="J58" s="228"/>
      <c r="K58" s="226"/>
    </row>
    <row r="59" s="1" customFormat="1" ht="15" customHeight="1">
      <c r="B59" s="224"/>
      <c r="C59" s="230"/>
      <c r="D59" s="228" t="s">
        <v>1306</v>
      </c>
      <c r="E59" s="228"/>
      <c r="F59" s="228"/>
      <c r="G59" s="228"/>
      <c r="H59" s="228"/>
      <c r="I59" s="228"/>
      <c r="J59" s="228"/>
      <c r="K59" s="226"/>
    </row>
    <row r="60" s="1" customFormat="1" ht="15" customHeight="1">
      <c r="B60" s="224"/>
      <c r="C60" s="230"/>
      <c r="D60" s="228" t="s">
        <v>1307</v>
      </c>
      <c r="E60" s="228"/>
      <c r="F60" s="228"/>
      <c r="G60" s="228"/>
      <c r="H60" s="228"/>
      <c r="I60" s="228"/>
      <c r="J60" s="228"/>
      <c r="K60" s="226"/>
    </row>
    <row r="61" s="1" customFormat="1" ht="15" customHeight="1">
      <c r="B61" s="224"/>
      <c r="C61" s="230"/>
      <c r="D61" s="228" t="s">
        <v>1308</v>
      </c>
      <c r="E61" s="228"/>
      <c r="F61" s="228"/>
      <c r="G61" s="228"/>
      <c r="H61" s="228"/>
      <c r="I61" s="228"/>
      <c r="J61" s="228"/>
      <c r="K61" s="226"/>
    </row>
    <row r="62" s="1" customFormat="1" ht="15" customHeight="1">
      <c r="B62" s="224"/>
      <c r="C62" s="230"/>
      <c r="D62" s="233" t="s">
        <v>1309</v>
      </c>
      <c r="E62" s="233"/>
      <c r="F62" s="233"/>
      <c r="G62" s="233"/>
      <c r="H62" s="233"/>
      <c r="I62" s="233"/>
      <c r="J62" s="233"/>
      <c r="K62" s="226"/>
    </row>
    <row r="63" s="1" customFormat="1" ht="15" customHeight="1">
      <c r="B63" s="224"/>
      <c r="C63" s="230"/>
      <c r="D63" s="228" t="s">
        <v>1310</v>
      </c>
      <c r="E63" s="228"/>
      <c r="F63" s="228"/>
      <c r="G63" s="228"/>
      <c r="H63" s="228"/>
      <c r="I63" s="228"/>
      <c r="J63" s="228"/>
      <c r="K63" s="226"/>
    </row>
    <row r="64" s="1" customFormat="1" ht="12.75" customHeight="1">
      <c r="B64" s="224"/>
      <c r="C64" s="230"/>
      <c r="D64" s="230"/>
      <c r="E64" s="234"/>
      <c r="F64" s="230"/>
      <c r="G64" s="230"/>
      <c r="H64" s="230"/>
      <c r="I64" s="230"/>
      <c r="J64" s="230"/>
      <c r="K64" s="226"/>
    </row>
    <row r="65" s="1" customFormat="1" ht="15" customHeight="1">
      <c r="B65" s="224"/>
      <c r="C65" s="230"/>
      <c r="D65" s="228" t="s">
        <v>1311</v>
      </c>
      <c r="E65" s="228"/>
      <c r="F65" s="228"/>
      <c r="G65" s="228"/>
      <c r="H65" s="228"/>
      <c r="I65" s="228"/>
      <c r="J65" s="228"/>
      <c r="K65" s="226"/>
    </row>
    <row r="66" s="1" customFormat="1" ht="15" customHeight="1">
      <c r="B66" s="224"/>
      <c r="C66" s="230"/>
      <c r="D66" s="233" t="s">
        <v>1312</v>
      </c>
      <c r="E66" s="233"/>
      <c r="F66" s="233"/>
      <c r="G66" s="233"/>
      <c r="H66" s="233"/>
      <c r="I66" s="233"/>
      <c r="J66" s="233"/>
      <c r="K66" s="226"/>
    </row>
    <row r="67" s="1" customFormat="1" ht="15" customHeight="1">
      <c r="B67" s="224"/>
      <c r="C67" s="230"/>
      <c r="D67" s="228" t="s">
        <v>1313</v>
      </c>
      <c r="E67" s="228"/>
      <c r="F67" s="228"/>
      <c r="G67" s="228"/>
      <c r="H67" s="228"/>
      <c r="I67" s="228"/>
      <c r="J67" s="228"/>
      <c r="K67" s="226"/>
    </row>
    <row r="68" s="1" customFormat="1" ht="15" customHeight="1">
      <c r="B68" s="224"/>
      <c r="C68" s="230"/>
      <c r="D68" s="228" t="s">
        <v>1314</v>
      </c>
      <c r="E68" s="228"/>
      <c r="F68" s="228"/>
      <c r="G68" s="228"/>
      <c r="H68" s="228"/>
      <c r="I68" s="228"/>
      <c r="J68" s="228"/>
      <c r="K68" s="226"/>
    </row>
    <row r="69" s="1" customFormat="1" ht="15" customHeight="1">
      <c r="B69" s="224"/>
      <c r="C69" s="230"/>
      <c r="D69" s="228" t="s">
        <v>1315</v>
      </c>
      <c r="E69" s="228"/>
      <c r="F69" s="228"/>
      <c r="G69" s="228"/>
      <c r="H69" s="228"/>
      <c r="I69" s="228"/>
      <c r="J69" s="228"/>
      <c r="K69" s="226"/>
    </row>
    <row r="70" s="1" customFormat="1" ht="15" customHeight="1">
      <c r="B70" s="224"/>
      <c r="C70" s="230"/>
      <c r="D70" s="228" t="s">
        <v>1316</v>
      </c>
      <c r="E70" s="228"/>
      <c r="F70" s="228"/>
      <c r="G70" s="228"/>
      <c r="H70" s="228"/>
      <c r="I70" s="228"/>
      <c r="J70" s="228"/>
      <c r="K70" s="226"/>
    </row>
    <row r="71" s="1" customFormat="1" ht="12.75" customHeight="1">
      <c r="B71" s="235"/>
      <c r="C71" s="236"/>
      <c r="D71" s="236"/>
      <c r="E71" s="236"/>
      <c r="F71" s="236"/>
      <c r="G71" s="236"/>
      <c r="H71" s="236"/>
      <c r="I71" s="236"/>
      <c r="J71" s="236"/>
      <c r="K71" s="237"/>
    </row>
    <row r="72" s="1" customFormat="1" ht="18.75" customHeight="1">
      <c r="B72" s="238"/>
      <c r="C72" s="238"/>
      <c r="D72" s="238"/>
      <c r="E72" s="238"/>
      <c r="F72" s="238"/>
      <c r="G72" s="238"/>
      <c r="H72" s="238"/>
      <c r="I72" s="238"/>
      <c r="J72" s="238"/>
      <c r="K72" s="239"/>
    </row>
    <row r="73" s="1" customFormat="1" ht="18.75" customHeight="1">
      <c r="B73" s="239"/>
      <c r="C73" s="239"/>
      <c r="D73" s="239"/>
      <c r="E73" s="239"/>
      <c r="F73" s="239"/>
      <c r="G73" s="239"/>
      <c r="H73" s="239"/>
      <c r="I73" s="239"/>
      <c r="J73" s="239"/>
      <c r="K73" s="239"/>
    </row>
    <row r="74" s="1" customFormat="1" ht="7.5" customHeight="1">
      <c r="B74" s="240"/>
      <c r="C74" s="241"/>
      <c r="D74" s="241"/>
      <c r="E74" s="241"/>
      <c r="F74" s="241"/>
      <c r="G74" s="241"/>
      <c r="H74" s="241"/>
      <c r="I74" s="241"/>
      <c r="J74" s="241"/>
      <c r="K74" s="242"/>
    </row>
    <row r="75" s="1" customFormat="1" ht="45" customHeight="1">
      <c r="B75" s="243"/>
      <c r="C75" s="244" t="s">
        <v>1317</v>
      </c>
      <c r="D75" s="244"/>
      <c r="E75" s="244"/>
      <c r="F75" s="244"/>
      <c r="G75" s="244"/>
      <c r="H75" s="244"/>
      <c r="I75" s="244"/>
      <c r="J75" s="244"/>
      <c r="K75" s="245"/>
    </row>
    <row r="76" s="1" customFormat="1" ht="17.25" customHeight="1">
      <c r="B76" s="243"/>
      <c r="C76" s="246" t="s">
        <v>1318</v>
      </c>
      <c r="D76" s="246"/>
      <c r="E76" s="246"/>
      <c r="F76" s="246" t="s">
        <v>1319</v>
      </c>
      <c r="G76" s="247"/>
      <c r="H76" s="246" t="s">
        <v>54</v>
      </c>
      <c r="I76" s="246" t="s">
        <v>57</v>
      </c>
      <c r="J76" s="246" t="s">
        <v>1320</v>
      </c>
      <c r="K76" s="245"/>
    </row>
    <row r="77" s="1" customFormat="1" ht="17.25" customHeight="1">
      <c r="B77" s="243"/>
      <c r="C77" s="248" t="s">
        <v>1321</v>
      </c>
      <c r="D77" s="248"/>
      <c r="E77" s="248"/>
      <c r="F77" s="249" t="s">
        <v>1322</v>
      </c>
      <c r="G77" s="250"/>
      <c r="H77" s="248"/>
      <c r="I77" s="248"/>
      <c r="J77" s="248" t="s">
        <v>1323</v>
      </c>
      <c r="K77" s="245"/>
    </row>
    <row r="78" s="1" customFormat="1" ht="5.25" customHeight="1">
      <c r="B78" s="243"/>
      <c r="C78" s="251"/>
      <c r="D78" s="251"/>
      <c r="E78" s="251"/>
      <c r="F78" s="251"/>
      <c r="G78" s="252"/>
      <c r="H78" s="251"/>
      <c r="I78" s="251"/>
      <c r="J78" s="251"/>
      <c r="K78" s="245"/>
    </row>
    <row r="79" s="1" customFormat="1" ht="15" customHeight="1">
      <c r="B79" s="243"/>
      <c r="C79" s="231" t="s">
        <v>53</v>
      </c>
      <c r="D79" s="253"/>
      <c r="E79" s="253"/>
      <c r="F79" s="254" t="s">
        <v>1324</v>
      </c>
      <c r="G79" s="255"/>
      <c r="H79" s="231" t="s">
        <v>1325</v>
      </c>
      <c r="I79" s="231" t="s">
        <v>1326</v>
      </c>
      <c r="J79" s="231">
        <v>20</v>
      </c>
      <c r="K79" s="245"/>
    </row>
    <row r="80" s="1" customFormat="1" ht="15" customHeight="1">
      <c r="B80" s="243"/>
      <c r="C80" s="231" t="s">
        <v>1327</v>
      </c>
      <c r="D80" s="231"/>
      <c r="E80" s="231"/>
      <c r="F80" s="254" t="s">
        <v>1324</v>
      </c>
      <c r="G80" s="255"/>
      <c r="H80" s="231" t="s">
        <v>1328</v>
      </c>
      <c r="I80" s="231" t="s">
        <v>1326</v>
      </c>
      <c r="J80" s="231">
        <v>120</v>
      </c>
      <c r="K80" s="245"/>
    </row>
    <row r="81" s="1" customFormat="1" ht="15" customHeight="1">
      <c r="B81" s="256"/>
      <c r="C81" s="231" t="s">
        <v>1329</v>
      </c>
      <c r="D81" s="231"/>
      <c r="E81" s="231"/>
      <c r="F81" s="254" t="s">
        <v>1330</v>
      </c>
      <c r="G81" s="255"/>
      <c r="H81" s="231" t="s">
        <v>1331</v>
      </c>
      <c r="I81" s="231" t="s">
        <v>1326</v>
      </c>
      <c r="J81" s="231">
        <v>50</v>
      </c>
      <c r="K81" s="245"/>
    </row>
    <row r="82" s="1" customFormat="1" ht="15" customHeight="1">
      <c r="B82" s="256"/>
      <c r="C82" s="231" t="s">
        <v>1332</v>
      </c>
      <c r="D82" s="231"/>
      <c r="E82" s="231"/>
      <c r="F82" s="254" t="s">
        <v>1324</v>
      </c>
      <c r="G82" s="255"/>
      <c r="H82" s="231" t="s">
        <v>1333</v>
      </c>
      <c r="I82" s="231" t="s">
        <v>1334</v>
      </c>
      <c r="J82" s="231"/>
      <c r="K82" s="245"/>
    </row>
    <row r="83" s="1" customFormat="1" ht="15" customHeight="1">
      <c r="B83" s="256"/>
      <c r="C83" s="257" t="s">
        <v>1335</v>
      </c>
      <c r="D83" s="257"/>
      <c r="E83" s="257"/>
      <c r="F83" s="258" t="s">
        <v>1330</v>
      </c>
      <c r="G83" s="257"/>
      <c r="H83" s="257" t="s">
        <v>1336</v>
      </c>
      <c r="I83" s="257" t="s">
        <v>1326</v>
      </c>
      <c r="J83" s="257">
        <v>15</v>
      </c>
      <c r="K83" s="245"/>
    </row>
    <row r="84" s="1" customFormat="1" ht="15" customHeight="1">
      <c r="B84" s="256"/>
      <c r="C84" s="257" t="s">
        <v>1337</v>
      </c>
      <c r="D84" s="257"/>
      <c r="E84" s="257"/>
      <c r="F84" s="258" t="s">
        <v>1330</v>
      </c>
      <c r="G84" s="257"/>
      <c r="H84" s="257" t="s">
        <v>1338</v>
      </c>
      <c r="I84" s="257" t="s">
        <v>1326</v>
      </c>
      <c r="J84" s="257">
        <v>15</v>
      </c>
      <c r="K84" s="245"/>
    </row>
    <row r="85" s="1" customFormat="1" ht="15" customHeight="1">
      <c r="B85" s="256"/>
      <c r="C85" s="257" t="s">
        <v>1339</v>
      </c>
      <c r="D85" s="257"/>
      <c r="E85" s="257"/>
      <c r="F85" s="258" t="s">
        <v>1330</v>
      </c>
      <c r="G85" s="257"/>
      <c r="H85" s="257" t="s">
        <v>1340</v>
      </c>
      <c r="I85" s="257" t="s">
        <v>1326</v>
      </c>
      <c r="J85" s="257">
        <v>20</v>
      </c>
      <c r="K85" s="245"/>
    </row>
    <row r="86" s="1" customFormat="1" ht="15" customHeight="1">
      <c r="B86" s="256"/>
      <c r="C86" s="257" t="s">
        <v>1341</v>
      </c>
      <c r="D86" s="257"/>
      <c r="E86" s="257"/>
      <c r="F86" s="258" t="s">
        <v>1330</v>
      </c>
      <c r="G86" s="257"/>
      <c r="H86" s="257" t="s">
        <v>1342</v>
      </c>
      <c r="I86" s="257" t="s">
        <v>1326</v>
      </c>
      <c r="J86" s="257">
        <v>20</v>
      </c>
      <c r="K86" s="245"/>
    </row>
    <row r="87" s="1" customFormat="1" ht="15" customHeight="1">
      <c r="B87" s="256"/>
      <c r="C87" s="231" t="s">
        <v>1343</v>
      </c>
      <c r="D87" s="231"/>
      <c r="E87" s="231"/>
      <c r="F87" s="254" t="s">
        <v>1330</v>
      </c>
      <c r="G87" s="255"/>
      <c r="H87" s="231" t="s">
        <v>1344</v>
      </c>
      <c r="I87" s="231" t="s">
        <v>1326</v>
      </c>
      <c r="J87" s="231">
        <v>50</v>
      </c>
      <c r="K87" s="245"/>
    </row>
    <row r="88" s="1" customFormat="1" ht="15" customHeight="1">
      <c r="B88" s="256"/>
      <c r="C88" s="231" t="s">
        <v>1345</v>
      </c>
      <c r="D88" s="231"/>
      <c r="E88" s="231"/>
      <c r="F88" s="254" t="s">
        <v>1330</v>
      </c>
      <c r="G88" s="255"/>
      <c r="H88" s="231" t="s">
        <v>1346</v>
      </c>
      <c r="I88" s="231" t="s">
        <v>1326</v>
      </c>
      <c r="J88" s="231">
        <v>20</v>
      </c>
      <c r="K88" s="245"/>
    </row>
    <row r="89" s="1" customFormat="1" ht="15" customHeight="1">
      <c r="B89" s="256"/>
      <c r="C89" s="231" t="s">
        <v>1347</v>
      </c>
      <c r="D89" s="231"/>
      <c r="E89" s="231"/>
      <c r="F89" s="254" t="s">
        <v>1330</v>
      </c>
      <c r="G89" s="255"/>
      <c r="H89" s="231" t="s">
        <v>1348</v>
      </c>
      <c r="I89" s="231" t="s">
        <v>1326</v>
      </c>
      <c r="J89" s="231">
        <v>20</v>
      </c>
      <c r="K89" s="245"/>
    </row>
    <row r="90" s="1" customFormat="1" ht="15" customHeight="1">
      <c r="B90" s="256"/>
      <c r="C90" s="231" t="s">
        <v>1349</v>
      </c>
      <c r="D90" s="231"/>
      <c r="E90" s="231"/>
      <c r="F90" s="254" t="s">
        <v>1330</v>
      </c>
      <c r="G90" s="255"/>
      <c r="H90" s="231" t="s">
        <v>1350</v>
      </c>
      <c r="I90" s="231" t="s">
        <v>1326</v>
      </c>
      <c r="J90" s="231">
        <v>50</v>
      </c>
      <c r="K90" s="245"/>
    </row>
    <row r="91" s="1" customFormat="1" ht="15" customHeight="1">
      <c r="B91" s="256"/>
      <c r="C91" s="231" t="s">
        <v>1351</v>
      </c>
      <c r="D91" s="231"/>
      <c r="E91" s="231"/>
      <c r="F91" s="254" t="s">
        <v>1330</v>
      </c>
      <c r="G91" s="255"/>
      <c r="H91" s="231" t="s">
        <v>1351</v>
      </c>
      <c r="I91" s="231" t="s">
        <v>1326</v>
      </c>
      <c r="J91" s="231">
        <v>50</v>
      </c>
      <c r="K91" s="245"/>
    </row>
    <row r="92" s="1" customFormat="1" ht="15" customHeight="1">
      <c r="B92" s="256"/>
      <c r="C92" s="231" t="s">
        <v>1352</v>
      </c>
      <c r="D92" s="231"/>
      <c r="E92" s="231"/>
      <c r="F92" s="254" t="s">
        <v>1330</v>
      </c>
      <c r="G92" s="255"/>
      <c r="H92" s="231" t="s">
        <v>1353</v>
      </c>
      <c r="I92" s="231" t="s">
        <v>1326</v>
      </c>
      <c r="J92" s="231">
        <v>255</v>
      </c>
      <c r="K92" s="245"/>
    </row>
    <row r="93" s="1" customFormat="1" ht="15" customHeight="1">
      <c r="B93" s="256"/>
      <c r="C93" s="231" t="s">
        <v>1354</v>
      </c>
      <c r="D93" s="231"/>
      <c r="E93" s="231"/>
      <c r="F93" s="254" t="s">
        <v>1324</v>
      </c>
      <c r="G93" s="255"/>
      <c r="H93" s="231" t="s">
        <v>1355</v>
      </c>
      <c r="I93" s="231" t="s">
        <v>1356</v>
      </c>
      <c r="J93" s="231"/>
      <c r="K93" s="245"/>
    </row>
    <row r="94" s="1" customFormat="1" ht="15" customHeight="1">
      <c r="B94" s="256"/>
      <c r="C94" s="231" t="s">
        <v>1357</v>
      </c>
      <c r="D94" s="231"/>
      <c r="E94" s="231"/>
      <c r="F94" s="254" t="s">
        <v>1324</v>
      </c>
      <c r="G94" s="255"/>
      <c r="H94" s="231" t="s">
        <v>1358</v>
      </c>
      <c r="I94" s="231" t="s">
        <v>1359</v>
      </c>
      <c r="J94" s="231"/>
      <c r="K94" s="245"/>
    </row>
    <row r="95" s="1" customFormat="1" ht="15" customHeight="1">
      <c r="B95" s="256"/>
      <c r="C95" s="231" t="s">
        <v>1360</v>
      </c>
      <c r="D95" s="231"/>
      <c r="E95" s="231"/>
      <c r="F95" s="254" t="s">
        <v>1324</v>
      </c>
      <c r="G95" s="255"/>
      <c r="H95" s="231" t="s">
        <v>1360</v>
      </c>
      <c r="I95" s="231" t="s">
        <v>1359</v>
      </c>
      <c r="J95" s="231"/>
      <c r="K95" s="245"/>
    </row>
    <row r="96" s="1" customFormat="1" ht="15" customHeight="1">
      <c r="B96" s="256"/>
      <c r="C96" s="231" t="s">
        <v>38</v>
      </c>
      <c r="D96" s="231"/>
      <c r="E96" s="231"/>
      <c r="F96" s="254" t="s">
        <v>1324</v>
      </c>
      <c r="G96" s="255"/>
      <c r="H96" s="231" t="s">
        <v>1361</v>
      </c>
      <c r="I96" s="231" t="s">
        <v>1359</v>
      </c>
      <c r="J96" s="231"/>
      <c r="K96" s="245"/>
    </row>
    <row r="97" s="1" customFormat="1" ht="15" customHeight="1">
      <c r="B97" s="256"/>
      <c r="C97" s="231" t="s">
        <v>48</v>
      </c>
      <c r="D97" s="231"/>
      <c r="E97" s="231"/>
      <c r="F97" s="254" t="s">
        <v>1324</v>
      </c>
      <c r="G97" s="255"/>
      <c r="H97" s="231" t="s">
        <v>1362</v>
      </c>
      <c r="I97" s="231" t="s">
        <v>1359</v>
      </c>
      <c r="J97" s="231"/>
      <c r="K97" s="245"/>
    </row>
    <row r="98" s="1" customFormat="1" ht="15" customHeight="1">
      <c r="B98" s="259"/>
      <c r="C98" s="260"/>
      <c r="D98" s="260"/>
      <c r="E98" s="260"/>
      <c r="F98" s="260"/>
      <c r="G98" s="260"/>
      <c r="H98" s="260"/>
      <c r="I98" s="260"/>
      <c r="J98" s="260"/>
      <c r="K98" s="261"/>
    </row>
    <row r="99" s="1" customFormat="1" ht="18.75" customHeight="1">
      <c r="B99" s="262"/>
      <c r="C99" s="263"/>
      <c r="D99" s="263"/>
      <c r="E99" s="263"/>
      <c r="F99" s="263"/>
      <c r="G99" s="263"/>
      <c r="H99" s="263"/>
      <c r="I99" s="263"/>
      <c r="J99" s="263"/>
      <c r="K99" s="262"/>
    </row>
    <row r="100" s="1" customFormat="1" ht="18.75" customHeight="1">
      <c r="B100" s="239"/>
      <c r="C100" s="239"/>
      <c r="D100" s="239"/>
      <c r="E100" s="239"/>
      <c r="F100" s="239"/>
      <c r="G100" s="239"/>
      <c r="H100" s="239"/>
      <c r="I100" s="239"/>
      <c r="J100" s="239"/>
      <c r="K100" s="239"/>
    </row>
    <row r="101" s="1" customFormat="1" ht="7.5" customHeight="1">
      <c r="B101" s="240"/>
      <c r="C101" s="241"/>
      <c r="D101" s="241"/>
      <c r="E101" s="241"/>
      <c r="F101" s="241"/>
      <c r="G101" s="241"/>
      <c r="H101" s="241"/>
      <c r="I101" s="241"/>
      <c r="J101" s="241"/>
      <c r="K101" s="242"/>
    </row>
    <row r="102" s="1" customFormat="1" ht="45" customHeight="1">
      <c r="B102" s="243"/>
      <c r="C102" s="244" t="s">
        <v>1363</v>
      </c>
      <c r="D102" s="244"/>
      <c r="E102" s="244"/>
      <c r="F102" s="244"/>
      <c r="G102" s="244"/>
      <c r="H102" s="244"/>
      <c r="I102" s="244"/>
      <c r="J102" s="244"/>
      <c r="K102" s="245"/>
    </row>
    <row r="103" s="1" customFormat="1" ht="17.25" customHeight="1">
      <c r="B103" s="243"/>
      <c r="C103" s="246" t="s">
        <v>1318</v>
      </c>
      <c r="D103" s="246"/>
      <c r="E103" s="246"/>
      <c r="F103" s="246" t="s">
        <v>1319</v>
      </c>
      <c r="G103" s="247"/>
      <c r="H103" s="246" t="s">
        <v>54</v>
      </c>
      <c r="I103" s="246" t="s">
        <v>57</v>
      </c>
      <c r="J103" s="246" t="s">
        <v>1320</v>
      </c>
      <c r="K103" s="245"/>
    </row>
    <row r="104" s="1" customFormat="1" ht="17.25" customHeight="1">
      <c r="B104" s="243"/>
      <c r="C104" s="248" t="s">
        <v>1321</v>
      </c>
      <c r="D104" s="248"/>
      <c r="E104" s="248"/>
      <c r="F104" s="249" t="s">
        <v>1322</v>
      </c>
      <c r="G104" s="250"/>
      <c r="H104" s="248"/>
      <c r="I104" s="248"/>
      <c r="J104" s="248" t="s">
        <v>1323</v>
      </c>
      <c r="K104" s="245"/>
    </row>
    <row r="105" s="1" customFormat="1" ht="5.25" customHeight="1">
      <c r="B105" s="243"/>
      <c r="C105" s="246"/>
      <c r="D105" s="246"/>
      <c r="E105" s="246"/>
      <c r="F105" s="246"/>
      <c r="G105" s="264"/>
      <c r="H105" s="246"/>
      <c r="I105" s="246"/>
      <c r="J105" s="246"/>
      <c r="K105" s="245"/>
    </row>
    <row r="106" s="1" customFormat="1" ht="15" customHeight="1">
      <c r="B106" s="243"/>
      <c r="C106" s="231" t="s">
        <v>53</v>
      </c>
      <c r="D106" s="253"/>
      <c r="E106" s="253"/>
      <c r="F106" s="254" t="s">
        <v>1324</v>
      </c>
      <c r="G106" s="231"/>
      <c r="H106" s="231" t="s">
        <v>1364</v>
      </c>
      <c r="I106" s="231" t="s">
        <v>1326</v>
      </c>
      <c r="J106" s="231">
        <v>20</v>
      </c>
      <c r="K106" s="245"/>
    </row>
    <row r="107" s="1" customFormat="1" ht="15" customHeight="1">
      <c r="B107" s="243"/>
      <c r="C107" s="231" t="s">
        <v>1327</v>
      </c>
      <c r="D107" s="231"/>
      <c r="E107" s="231"/>
      <c r="F107" s="254" t="s">
        <v>1324</v>
      </c>
      <c r="G107" s="231"/>
      <c r="H107" s="231" t="s">
        <v>1364</v>
      </c>
      <c r="I107" s="231" t="s">
        <v>1326</v>
      </c>
      <c r="J107" s="231">
        <v>120</v>
      </c>
      <c r="K107" s="245"/>
    </row>
    <row r="108" s="1" customFormat="1" ht="15" customHeight="1">
      <c r="B108" s="256"/>
      <c r="C108" s="231" t="s">
        <v>1329</v>
      </c>
      <c r="D108" s="231"/>
      <c r="E108" s="231"/>
      <c r="F108" s="254" t="s">
        <v>1330</v>
      </c>
      <c r="G108" s="231"/>
      <c r="H108" s="231" t="s">
        <v>1364</v>
      </c>
      <c r="I108" s="231" t="s">
        <v>1326</v>
      </c>
      <c r="J108" s="231">
        <v>50</v>
      </c>
      <c r="K108" s="245"/>
    </row>
    <row r="109" s="1" customFormat="1" ht="15" customHeight="1">
      <c r="B109" s="256"/>
      <c r="C109" s="231" t="s">
        <v>1332</v>
      </c>
      <c r="D109" s="231"/>
      <c r="E109" s="231"/>
      <c r="F109" s="254" t="s">
        <v>1324</v>
      </c>
      <c r="G109" s="231"/>
      <c r="H109" s="231" t="s">
        <v>1364</v>
      </c>
      <c r="I109" s="231" t="s">
        <v>1334</v>
      </c>
      <c r="J109" s="231"/>
      <c r="K109" s="245"/>
    </row>
    <row r="110" s="1" customFormat="1" ht="15" customHeight="1">
      <c r="B110" s="256"/>
      <c r="C110" s="231" t="s">
        <v>1343</v>
      </c>
      <c r="D110" s="231"/>
      <c r="E110" s="231"/>
      <c r="F110" s="254" t="s">
        <v>1330</v>
      </c>
      <c r="G110" s="231"/>
      <c r="H110" s="231" t="s">
        <v>1364</v>
      </c>
      <c r="I110" s="231" t="s">
        <v>1326</v>
      </c>
      <c r="J110" s="231">
        <v>50</v>
      </c>
      <c r="K110" s="245"/>
    </row>
    <row r="111" s="1" customFormat="1" ht="15" customHeight="1">
      <c r="B111" s="256"/>
      <c r="C111" s="231" t="s">
        <v>1351</v>
      </c>
      <c r="D111" s="231"/>
      <c r="E111" s="231"/>
      <c r="F111" s="254" t="s">
        <v>1330</v>
      </c>
      <c r="G111" s="231"/>
      <c r="H111" s="231" t="s">
        <v>1364</v>
      </c>
      <c r="I111" s="231" t="s">
        <v>1326</v>
      </c>
      <c r="J111" s="231">
        <v>50</v>
      </c>
      <c r="K111" s="245"/>
    </row>
    <row r="112" s="1" customFormat="1" ht="15" customHeight="1">
      <c r="B112" s="256"/>
      <c r="C112" s="231" t="s">
        <v>1349</v>
      </c>
      <c r="D112" s="231"/>
      <c r="E112" s="231"/>
      <c r="F112" s="254" t="s">
        <v>1330</v>
      </c>
      <c r="G112" s="231"/>
      <c r="H112" s="231" t="s">
        <v>1364</v>
      </c>
      <c r="I112" s="231" t="s">
        <v>1326</v>
      </c>
      <c r="J112" s="231">
        <v>50</v>
      </c>
      <c r="K112" s="245"/>
    </row>
    <row r="113" s="1" customFormat="1" ht="15" customHeight="1">
      <c r="B113" s="256"/>
      <c r="C113" s="231" t="s">
        <v>53</v>
      </c>
      <c r="D113" s="231"/>
      <c r="E113" s="231"/>
      <c r="F113" s="254" t="s">
        <v>1324</v>
      </c>
      <c r="G113" s="231"/>
      <c r="H113" s="231" t="s">
        <v>1365</v>
      </c>
      <c r="I113" s="231" t="s">
        <v>1326</v>
      </c>
      <c r="J113" s="231">
        <v>20</v>
      </c>
      <c r="K113" s="245"/>
    </row>
    <row r="114" s="1" customFormat="1" ht="15" customHeight="1">
      <c r="B114" s="256"/>
      <c r="C114" s="231" t="s">
        <v>1366</v>
      </c>
      <c r="D114" s="231"/>
      <c r="E114" s="231"/>
      <c r="F114" s="254" t="s">
        <v>1324</v>
      </c>
      <c r="G114" s="231"/>
      <c r="H114" s="231" t="s">
        <v>1367</v>
      </c>
      <c r="I114" s="231" t="s">
        <v>1326</v>
      </c>
      <c r="J114" s="231">
        <v>120</v>
      </c>
      <c r="K114" s="245"/>
    </row>
    <row r="115" s="1" customFormat="1" ht="15" customHeight="1">
      <c r="B115" s="256"/>
      <c r="C115" s="231" t="s">
        <v>38</v>
      </c>
      <c r="D115" s="231"/>
      <c r="E115" s="231"/>
      <c r="F115" s="254" t="s">
        <v>1324</v>
      </c>
      <c r="G115" s="231"/>
      <c r="H115" s="231" t="s">
        <v>1368</v>
      </c>
      <c r="I115" s="231" t="s">
        <v>1359</v>
      </c>
      <c r="J115" s="231"/>
      <c r="K115" s="245"/>
    </row>
    <row r="116" s="1" customFormat="1" ht="15" customHeight="1">
      <c r="B116" s="256"/>
      <c r="C116" s="231" t="s">
        <v>48</v>
      </c>
      <c r="D116" s="231"/>
      <c r="E116" s="231"/>
      <c r="F116" s="254" t="s">
        <v>1324</v>
      </c>
      <c r="G116" s="231"/>
      <c r="H116" s="231" t="s">
        <v>1369</v>
      </c>
      <c r="I116" s="231" t="s">
        <v>1359</v>
      </c>
      <c r="J116" s="231"/>
      <c r="K116" s="245"/>
    </row>
    <row r="117" s="1" customFormat="1" ht="15" customHeight="1">
      <c r="B117" s="256"/>
      <c r="C117" s="231" t="s">
        <v>57</v>
      </c>
      <c r="D117" s="231"/>
      <c r="E117" s="231"/>
      <c r="F117" s="254" t="s">
        <v>1324</v>
      </c>
      <c r="G117" s="231"/>
      <c r="H117" s="231" t="s">
        <v>1370</v>
      </c>
      <c r="I117" s="231" t="s">
        <v>1371</v>
      </c>
      <c r="J117" s="231"/>
      <c r="K117" s="245"/>
    </row>
    <row r="118" s="1" customFormat="1" ht="15" customHeight="1">
      <c r="B118" s="259"/>
      <c r="C118" s="265"/>
      <c r="D118" s="265"/>
      <c r="E118" s="265"/>
      <c r="F118" s="265"/>
      <c r="G118" s="265"/>
      <c r="H118" s="265"/>
      <c r="I118" s="265"/>
      <c r="J118" s="265"/>
      <c r="K118" s="261"/>
    </row>
    <row r="119" s="1" customFormat="1" ht="18.75" customHeight="1">
      <c r="B119" s="266"/>
      <c r="C119" s="267"/>
      <c r="D119" s="267"/>
      <c r="E119" s="267"/>
      <c r="F119" s="268"/>
      <c r="G119" s="267"/>
      <c r="H119" s="267"/>
      <c r="I119" s="267"/>
      <c r="J119" s="267"/>
      <c r="K119" s="266"/>
    </row>
    <row r="120" s="1" customFormat="1" ht="18.75" customHeight="1">
      <c r="B120" s="239"/>
      <c r="C120" s="239"/>
      <c r="D120" s="239"/>
      <c r="E120" s="239"/>
      <c r="F120" s="239"/>
      <c r="G120" s="239"/>
      <c r="H120" s="239"/>
      <c r="I120" s="239"/>
      <c r="J120" s="239"/>
      <c r="K120" s="239"/>
    </row>
    <row r="121" s="1" customFormat="1" ht="7.5" customHeight="1">
      <c r="B121" s="269"/>
      <c r="C121" s="270"/>
      <c r="D121" s="270"/>
      <c r="E121" s="270"/>
      <c r="F121" s="270"/>
      <c r="G121" s="270"/>
      <c r="H121" s="270"/>
      <c r="I121" s="270"/>
      <c r="J121" s="270"/>
      <c r="K121" s="271"/>
    </row>
    <row r="122" s="1" customFormat="1" ht="45" customHeight="1">
      <c r="B122" s="272"/>
      <c r="C122" s="222" t="s">
        <v>1372</v>
      </c>
      <c r="D122" s="222"/>
      <c r="E122" s="222"/>
      <c r="F122" s="222"/>
      <c r="G122" s="222"/>
      <c r="H122" s="222"/>
      <c r="I122" s="222"/>
      <c r="J122" s="222"/>
      <c r="K122" s="273"/>
    </row>
    <row r="123" s="1" customFormat="1" ht="17.25" customHeight="1">
      <c r="B123" s="274"/>
      <c r="C123" s="246" t="s">
        <v>1318</v>
      </c>
      <c r="D123" s="246"/>
      <c r="E123" s="246"/>
      <c r="F123" s="246" t="s">
        <v>1319</v>
      </c>
      <c r="G123" s="247"/>
      <c r="H123" s="246" t="s">
        <v>54</v>
      </c>
      <c r="I123" s="246" t="s">
        <v>57</v>
      </c>
      <c r="J123" s="246" t="s">
        <v>1320</v>
      </c>
      <c r="K123" s="275"/>
    </row>
    <row r="124" s="1" customFormat="1" ht="17.25" customHeight="1">
      <c r="B124" s="274"/>
      <c r="C124" s="248" t="s">
        <v>1321</v>
      </c>
      <c r="D124" s="248"/>
      <c r="E124" s="248"/>
      <c r="F124" s="249" t="s">
        <v>1322</v>
      </c>
      <c r="G124" s="250"/>
      <c r="H124" s="248"/>
      <c r="I124" s="248"/>
      <c r="J124" s="248" t="s">
        <v>1323</v>
      </c>
      <c r="K124" s="275"/>
    </row>
    <row r="125" s="1" customFormat="1" ht="5.25" customHeight="1">
      <c r="B125" s="276"/>
      <c r="C125" s="251"/>
      <c r="D125" s="251"/>
      <c r="E125" s="251"/>
      <c r="F125" s="251"/>
      <c r="G125" s="277"/>
      <c r="H125" s="251"/>
      <c r="I125" s="251"/>
      <c r="J125" s="251"/>
      <c r="K125" s="278"/>
    </row>
    <row r="126" s="1" customFormat="1" ht="15" customHeight="1">
      <c r="B126" s="276"/>
      <c r="C126" s="231" t="s">
        <v>1327</v>
      </c>
      <c r="D126" s="253"/>
      <c r="E126" s="253"/>
      <c r="F126" s="254" t="s">
        <v>1324</v>
      </c>
      <c r="G126" s="231"/>
      <c r="H126" s="231" t="s">
        <v>1364</v>
      </c>
      <c r="I126" s="231" t="s">
        <v>1326</v>
      </c>
      <c r="J126" s="231">
        <v>120</v>
      </c>
      <c r="K126" s="279"/>
    </row>
    <row r="127" s="1" customFormat="1" ht="15" customHeight="1">
      <c r="B127" s="276"/>
      <c r="C127" s="231" t="s">
        <v>1373</v>
      </c>
      <c r="D127" s="231"/>
      <c r="E127" s="231"/>
      <c r="F127" s="254" t="s">
        <v>1324</v>
      </c>
      <c r="G127" s="231"/>
      <c r="H127" s="231" t="s">
        <v>1374</v>
      </c>
      <c r="I127" s="231" t="s">
        <v>1326</v>
      </c>
      <c r="J127" s="231" t="s">
        <v>1375</v>
      </c>
      <c r="K127" s="279"/>
    </row>
    <row r="128" s="1" customFormat="1" ht="15" customHeight="1">
      <c r="B128" s="276"/>
      <c r="C128" s="231" t="s">
        <v>1272</v>
      </c>
      <c r="D128" s="231"/>
      <c r="E128" s="231"/>
      <c r="F128" s="254" t="s">
        <v>1324</v>
      </c>
      <c r="G128" s="231"/>
      <c r="H128" s="231" t="s">
        <v>1376</v>
      </c>
      <c r="I128" s="231" t="s">
        <v>1326</v>
      </c>
      <c r="J128" s="231" t="s">
        <v>1375</v>
      </c>
      <c r="K128" s="279"/>
    </row>
    <row r="129" s="1" customFormat="1" ht="15" customHeight="1">
      <c r="B129" s="276"/>
      <c r="C129" s="231" t="s">
        <v>1335</v>
      </c>
      <c r="D129" s="231"/>
      <c r="E129" s="231"/>
      <c r="F129" s="254" t="s">
        <v>1330</v>
      </c>
      <c r="G129" s="231"/>
      <c r="H129" s="231" t="s">
        <v>1336</v>
      </c>
      <c r="I129" s="231" t="s">
        <v>1326</v>
      </c>
      <c r="J129" s="231">
        <v>15</v>
      </c>
      <c r="K129" s="279"/>
    </row>
    <row r="130" s="1" customFormat="1" ht="15" customHeight="1">
      <c r="B130" s="276"/>
      <c r="C130" s="257" t="s">
        <v>1337</v>
      </c>
      <c r="D130" s="257"/>
      <c r="E130" s="257"/>
      <c r="F130" s="258" t="s">
        <v>1330</v>
      </c>
      <c r="G130" s="257"/>
      <c r="H130" s="257" t="s">
        <v>1338</v>
      </c>
      <c r="I130" s="257" t="s">
        <v>1326</v>
      </c>
      <c r="J130" s="257">
        <v>15</v>
      </c>
      <c r="K130" s="279"/>
    </row>
    <row r="131" s="1" customFormat="1" ht="15" customHeight="1">
      <c r="B131" s="276"/>
      <c r="C131" s="257" t="s">
        <v>1339</v>
      </c>
      <c r="D131" s="257"/>
      <c r="E131" s="257"/>
      <c r="F131" s="258" t="s">
        <v>1330</v>
      </c>
      <c r="G131" s="257"/>
      <c r="H131" s="257" t="s">
        <v>1340</v>
      </c>
      <c r="I131" s="257" t="s">
        <v>1326</v>
      </c>
      <c r="J131" s="257">
        <v>20</v>
      </c>
      <c r="K131" s="279"/>
    </row>
    <row r="132" s="1" customFormat="1" ht="15" customHeight="1">
      <c r="B132" s="276"/>
      <c r="C132" s="257" t="s">
        <v>1341</v>
      </c>
      <c r="D132" s="257"/>
      <c r="E132" s="257"/>
      <c r="F132" s="258" t="s">
        <v>1330</v>
      </c>
      <c r="G132" s="257"/>
      <c r="H132" s="257" t="s">
        <v>1342</v>
      </c>
      <c r="I132" s="257" t="s">
        <v>1326</v>
      </c>
      <c r="J132" s="257">
        <v>20</v>
      </c>
      <c r="K132" s="279"/>
    </row>
    <row r="133" s="1" customFormat="1" ht="15" customHeight="1">
      <c r="B133" s="276"/>
      <c r="C133" s="231" t="s">
        <v>1329</v>
      </c>
      <c r="D133" s="231"/>
      <c r="E133" s="231"/>
      <c r="F133" s="254" t="s">
        <v>1330</v>
      </c>
      <c r="G133" s="231"/>
      <c r="H133" s="231" t="s">
        <v>1364</v>
      </c>
      <c r="I133" s="231" t="s">
        <v>1326</v>
      </c>
      <c r="J133" s="231">
        <v>50</v>
      </c>
      <c r="K133" s="279"/>
    </row>
    <row r="134" s="1" customFormat="1" ht="15" customHeight="1">
      <c r="B134" s="276"/>
      <c r="C134" s="231" t="s">
        <v>1343</v>
      </c>
      <c r="D134" s="231"/>
      <c r="E134" s="231"/>
      <c r="F134" s="254" t="s">
        <v>1330</v>
      </c>
      <c r="G134" s="231"/>
      <c r="H134" s="231" t="s">
        <v>1364</v>
      </c>
      <c r="I134" s="231" t="s">
        <v>1326</v>
      </c>
      <c r="J134" s="231">
        <v>50</v>
      </c>
      <c r="K134" s="279"/>
    </row>
    <row r="135" s="1" customFormat="1" ht="15" customHeight="1">
      <c r="B135" s="276"/>
      <c r="C135" s="231" t="s">
        <v>1349</v>
      </c>
      <c r="D135" s="231"/>
      <c r="E135" s="231"/>
      <c r="F135" s="254" t="s">
        <v>1330</v>
      </c>
      <c r="G135" s="231"/>
      <c r="H135" s="231" t="s">
        <v>1364</v>
      </c>
      <c r="I135" s="231" t="s">
        <v>1326</v>
      </c>
      <c r="J135" s="231">
        <v>50</v>
      </c>
      <c r="K135" s="279"/>
    </row>
    <row r="136" s="1" customFormat="1" ht="15" customHeight="1">
      <c r="B136" s="276"/>
      <c r="C136" s="231" t="s">
        <v>1351</v>
      </c>
      <c r="D136" s="231"/>
      <c r="E136" s="231"/>
      <c r="F136" s="254" t="s">
        <v>1330</v>
      </c>
      <c r="G136" s="231"/>
      <c r="H136" s="231" t="s">
        <v>1364</v>
      </c>
      <c r="I136" s="231" t="s">
        <v>1326</v>
      </c>
      <c r="J136" s="231">
        <v>50</v>
      </c>
      <c r="K136" s="279"/>
    </row>
    <row r="137" s="1" customFormat="1" ht="15" customHeight="1">
      <c r="B137" s="276"/>
      <c r="C137" s="231" t="s">
        <v>1352</v>
      </c>
      <c r="D137" s="231"/>
      <c r="E137" s="231"/>
      <c r="F137" s="254" t="s">
        <v>1330</v>
      </c>
      <c r="G137" s="231"/>
      <c r="H137" s="231" t="s">
        <v>1377</v>
      </c>
      <c r="I137" s="231" t="s">
        <v>1326</v>
      </c>
      <c r="J137" s="231">
        <v>255</v>
      </c>
      <c r="K137" s="279"/>
    </row>
    <row r="138" s="1" customFormat="1" ht="15" customHeight="1">
      <c r="B138" s="276"/>
      <c r="C138" s="231" t="s">
        <v>1354</v>
      </c>
      <c r="D138" s="231"/>
      <c r="E138" s="231"/>
      <c r="F138" s="254" t="s">
        <v>1324</v>
      </c>
      <c r="G138" s="231"/>
      <c r="H138" s="231" t="s">
        <v>1378</v>
      </c>
      <c r="I138" s="231" t="s">
        <v>1356</v>
      </c>
      <c r="J138" s="231"/>
      <c r="K138" s="279"/>
    </row>
    <row r="139" s="1" customFormat="1" ht="15" customHeight="1">
      <c r="B139" s="276"/>
      <c r="C139" s="231" t="s">
        <v>1357</v>
      </c>
      <c r="D139" s="231"/>
      <c r="E139" s="231"/>
      <c r="F139" s="254" t="s">
        <v>1324</v>
      </c>
      <c r="G139" s="231"/>
      <c r="H139" s="231" t="s">
        <v>1379</v>
      </c>
      <c r="I139" s="231" t="s">
        <v>1359</v>
      </c>
      <c r="J139" s="231"/>
      <c r="K139" s="279"/>
    </row>
    <row r="140" s="1" customFormat="1" ht="15" customHeight="1">
      <c r="B140" s="276"/>
      <c r="C140" s="231" t="s">
        <v>1360</v>
      </c>
      <c r="D140" s="231"/>
      <c r="E140" s="231"/>
      <c r="F140" s="254" t="s">
        <v>1324</v>
      </c>
      <c r="G140" s="231"/>
      <c r="H140" s="231" t="s">
        <v>1360</v>
      </c>
      <c r="I140" s="231" t="s">
        <v>1359</v>
      </c>
      <c r="J140" s="231"/>
      <c r="K140" s="279"/>
    </row>
    <row r="141" s="1" customFormat="1" ht="15" customHeight="1">
      <c r="B141" s="276"/>
      <c r="C141" s="231" t="s">
        <v>38</v>
      </c>
      <c r="D141" s="231"/>
      <c r="E141" s="231"/>
      <c r="F141" s="254" t="s">
        <v>1324</v>
      </c>
      <c r="G141" s="231"/>
      <c r="H141" s="231" t="s">
        <v>1380</v>
      </c>
      <c r="I141" s="231" t="s">
        <v>1359</v>
      </c>
      <c r="J141" s="231"/>
      <c r="K141" s="279"/>
    </row>
    <row r="142" s="1" customFormat="1" ht="15" customHeight="1">
      <c r="B142" s="276"/>
      <c r="C142" s="231" t="s">
        <v>1381</v>
      </c>
      <c r="D142" s="231"/>
      <c r="E142" s="231"/>
      <c r="F142" s="254" t="s">
        <v>1324</v>
      </c>
      <c r="G142" s="231"/>
      <c r="H142" s="231" t="s">
        <v>1382</v>
      </c>
      <c r="I142" s="231" t="s">
        <v>1359</v>
      </c>
      <c r="J142" s="231"/>
      <c r="K142" s="279"/>
    </row>
    <row r="143" s="1" customFormat="1" ht="15" customHeight="1">
      <c r="B143" s="280"/>
      <c r="C143" s="281"/>
      <c r="D143" s="281"/>
      <c r="E143" s="281"/>
      <c r="F143" s="281"/>
      <c r="G143" s="281"/>
      <c r="H143" s="281"/>
      <c r="I143" s="281"/>
      <c r="J143" s="281"/>
      <c r="K143" s="282"/>
    </row>
    <row r="144" s="1" customFormat="1" ht="18.75" customHeight="1">
      <c r="B144" s="267"/>
      <c r="C144" s="267"/>
      <c r="D144" s="267"/>
      <c r="E144" s="267"/>
      <c r="F144" s="268"/>
      <c r="G144" s="267"/>
      <c r="H144" s="267"/>
      <c r="I144" s="267"/>
      <c r="J144" s="267"/>
      <c r="K144" s="267"/>
    </row>
    <row r="145" s="1" customFormat="1" ht="18.75" customHeight="1">
      <c r="B145" s="239"/>
      <c r="C145" s="239"/>
      <c r="D145" s="239"/>
      <c r="E145" s="239"/>
      <c r="F145" s="239"/>
      <c r="G145" s="239"/>
      <c r="H145" s="239"/>
      <c r="I145" s="239"/>
      <c r="J145" s="239"/>
      <c r="K145" s="239"/>
    </row>
    <row r="146" s="1" customFormat="1" ht="7.5" customHeight="1">
      <c r="B146" s="240"/>
      <c r="C146" s="241"/>
      <c r="D146" s="241"/>
      <c r="E146" s="241"/>
      <c r="F146" s="241"/>
      <c r="G146" s="241"/>
      <c r="H146" s="241"/>
      <c r="I146" s="241"/>
      <c r="J146" s="241"/>
      <c r="K146" s="242"/>
    </row>
    <row r="147" s="1" customFormat="1" ht="45" customHeight="1">
      <c r="B147" s="243"/>
      <c r="C147" s="244" t="s">
        <v>1383</v>
      </c>
      <c r="D147" s="244"/>
      <c r="E147" s="244"/>
      <c r="F147" s="244"/>
      <c r="G147" s="244"/>
      <c r="H147" s="244"/>
      <c r="I147" s="244"/>
      <c r="J147" s="244"/>
      <c r="K147" s="245"/>
    </row>
    <row r="148" s="1" customFormat="1" ht="17.25" customHeight="1">
      <c r="B148" s="243"/>
      <c r="C148" s="246" t="s">
        <v>1318</v>
      </c>
      <c r="D148" s="246"/>
      <c r="E148" s="246"/>
      <c r="F148" s="246" t="s">
        <v>1319</v>
      </c>
      <c r="G148" s="247"/>
      <c r="H148" s="246" t="s">
        <v>54</v>
      </c>
      <c r="I148" s="246" t="s">
        <v>57</v>
      </c>
      <c r="J148" s="246" t="s">
        <v>1320</v>
      </c>
      <c r="K148" s="245"/>
    </row>
    <row r="149" s="1" customFormat="1" ht="17.25" customHeight="1">
      <c r="B149" s="243"/>
      <c r="C149" s="248" t="s">
        <v>1321</v>
      </c>
      <c r="D149" s="248"/>
      <c r="E149" s="248"/>
      <c r="F149" s="249" t="s">
        <v>1322</v>
      </c>
      <c r="G149" s="250"/>
      <c r="H149" s="248"/>
      <c r="I149" s="248"/>
      <c r="J149" s="248" t="s">
        <v>1323</v>
      </c>
      <c r="K149" s="245"/>
    </row>
    <row r="150" s="1" customFormat="1" ht="5.25" customHeight="1">
      <c r="B150" s="256"/>
      <c r="C150" s="251"/>
      <c r="D150" s="251"/>
      <c r="E150" s="251"/>
      <c r="F150" s="251"/>
      <c r="G150" s="252"/>
      <c r="H150" s="251"/>
      <c r="I150" s="251"/>
      <c r="J150" s="251"/>
      <c r="K150" s="279"/>
    </row>
    <row r="151" s="1" customFormat="1" ht="15" customHeight="1">
      <c r="B151" s="256"/>
      <c r="C151" s="283" t="s">
        <v>1327</v>
      </c>
      <c r="D151" s="231"/>
      <c r="E151" s="231"/>
      <c r="F151" s="284" t="s">
        <v>1324</v>
      </c>
      <c r="G151" s="231"/>
      <c r="H151" s="283" t="s">
        <v>1364</v>
      </c>
      <c r="I151" s="283" t="s">
        <v>1326</v>
      </c>
      <c r="J151" s="283">
        <v>120</v>
      </c>
      <c r="K151" s="279"/>
    </row>
    <row r="152" s="1" customFormat="1" ht="15" customHeight="1">
      <c r="B152" s="256"/>
      <c r="C152" s="283" t="s">
        <v>1373</v>
      </c>
      <c r="D152" s="231"/>
      <c r="E152" s="231"/>
      <c r="F152" s="284" t="s">
        <v>1324</v>
      </c>
      <c r="G152" s="231"/>
      <c r="H152" s="283" t="s">
        <v>1384</v>
      </c>
      <c r="I152" s="283" t="s">
        <v>1326</v>
      </c>
      <c r="J152" s="283" t="s">
        <v>1375</v>
      </c>
      <c r="K152" s="279"/>
    </row>
    <row r="153" s="1" customFormat="1" ht="15" customHeight="1">
      <c r="B153" s="256"/>
      <c r="C153" s="283" t="s">
        <v>1272</v>
      </c>
      <c r="D153" s="231"/>
      <c r="E153" s="231"/>
      <c r="F153" s="284" t="s">
        <v>1324</v>
      </c>
      <c r="G153" s="231"/>
      <c r="H153" s="283" t="s">
        <v>1385</v>
      </c>
      <c r="I153" s="283" t="s">
        <v>1326</v>
      </c>
      <c r="J153" s="283" t="s">
        <v>1375</v>
      </c>
      <c r="K153" s="279"/>
    </row>
    <row r="154" s="1" customFormat="1" ht="15" customHeight="1">
      <c r="B154" s="256"/>
      <c r="C154" s="283" t="s">
        <v>1329</v>
      </c>
      <c r="D154" s="231"/>
      <c r="E154" s="231"/>
      <c r="F154" s="284" t="s">
        <v>1330</v>
      </c>
      <c r="G154" s="231"/>
      <c r="H154" s="283" t="s">
        <v>1364</v>
      </c>
      <c r="I154" s="283" t="s">
        <v>1326</v>
      </c>
      <c r="J154" s="283">
        <v>50</v>
      </c>
      <c r="K154" s="279"/>
    </row>
    <row r="155" s="1" customFormat="1" ht="15" customHeight="1">
      <c r="B155" s="256"/>
      <c r="C155" s="283" t="s">
        <v>1332</v>
      </c>
      <c r="D155" s="231"/>
      <c r="E155" s="231"/>
      <c r="F155" s="284" t="s">
        <v>1324</v>
      </c>
      <c r="G155" s="231"/>
      <c r="H155" s="283" t="s">
        <v>1364</v>
      </c>
      <c r="I155" s="283" t="s">
        <v>1334</v>
      </c>
      <c r="J155" s="283"/>
      <c r="K155" s="279"/>
    </row>
    <row r="156" s="1" customFormat="1" ht="15" customHeight="1">
      <c r="B156" s="256"/>
      <c r="C156" s="283" t="s">
        <v>1343</v>
      </c>
      <c r="D156" s="231"/>
      <c r="E156" s="231"/>
      <c r="F156" s="284" t="s">
        <v>1330</v>
      </c>
      <c r="G156" s="231"/>
      <c r="H156" s="283" t="s">
        <v>1364</v>
      </c>
      <c r="I156" s="283" t="s">
        <v>1326</v>
      </c>
      <c r="J156" s="283">
        <v>50</v>
      </c>
      <c r="K156" s="279"/>
    </row>
    <row r="157" s="1" customFormat="1" ht="15" customHeight="1">
      <c r="B157" s="256"/>
      <c r="C157" s="283" t="s">
        <v>1351</v>
      </c>
      <c r="D157" s="231"/>
      <c r="E157" s="231"/>
      <c r="F157" s="284" t="s">
        <v>1330</v>
      </c>
      <c r="G157" s="231"/>
      <c r="H157" s="283" t="s">
        <v>1364</v>
      </c>
      <c r="I157" s="283" t="s">
        <v>1326</v>
      </c>
      <c r="J157" s="283">
        <v>50</v>
      </c>
      <c r="K157" s="279"/>
    </row>
    <row r="158" s="1" customFormat="1" ht="15" customHeight="1">
      <c r="B158" s="256"/>
      <c r="C158" s="283" t="s">
        <v>1349</v>
      </c>
      <c r="D158" s="231"/>
      <c r="E158" s="231"/>
      <c r="F158" s="284" t="s">
        <v>1330</v>
      </c>
      <c r="G158" s="231"/>
      <c r="H158" s="283" t="s">
        <v>1364</v>
      </c>
      <c r="I158" s="283" t="s">
        <v>1326</v>
      </c>
      <c r="J158" s="283">
        <v>50</v>
      </c>
      <c r="K158" s="279"/>
    </row>
    <row r="159" s="1" customFormat="1" ht="15" customHeight="1">
      <c r="B159" s="256"/>
      <c r="C159" s="283" t="s">
        <v>99</v>
      </c>
      <c r="D159" s="231"/>
      <c r="E159" s="231"/>
      <c r="F159" s="284" t="s">
        <v>1324</v>
      </c>
      <c r="G159" s="231"/>
      <c r="H159" s="283" t="s">
        <v>1386</v>
      </c>
      <c r="I159" s="283" t="s">
        <v>1326</v>
      </c>
      <c r="J159" s="283" t="s">
        <v>1387</v>
      </c>
      <c r="K159" s="279"/>
    </row>
    <row r="160" s="1" customFormat="1" ht="15" customHeight="1">
      <c r="B160" s="256"/>
      <c r="C160" s="283" t="s">
        <v>1388</v>
      </c>
      <c r="D160" s="231"/>
      <c r="E160" s="231"/>
      <c r="F160" s="284" t="s">
        <v>1324</v>
      </c>
      <c r="G160" s="231"/>
      <c r="H160" s="283" t="s">
        <v>1389</v>
      </c>
      <c r="I160" s="283" t="s">
        <v>1359</v>
      </c>
      <c r="J160" s="283"/>
      <c r="K160" s="279"/>
    </row>
    <row r="161" s="1" customFormat="1" ht="15" customHeight="1">
      <c r="B161" s="285"/>
      <c r="C161" s="265"/>
      <c r="D161" s="265"/>
      <c r="E161" s="265"/>
      <c r="F161" s="265"/>
      <c r="G161" s="265"/>
      <c r="H161" s="265"/>
      <c r="I161" s="265"/>
      <c r="J161" s="265"/>
      <c r="K161" s="286"/>
    </row>
    <row r="162" s="1" customFormat="1" ht="18.75" customHeight="1">
      <c r="B162" s="267"/>
      <c r="C162" s="277"/>
      <c r="D162" s="277"/>
      <c r="E162" s="277"/>
      <c r="F162" s="287"/>
      <c r="G162" s="277"/>
      <c r="H162" s="277"/>
      <c r="I162" s="277"/>
      <c r="J162" s="277"/>
      <c r="K162" s="267"/>
    </row>
    <row r="163" s="1" customFormat="1" ht="18.75" customHeight="1">
      <c r="B163" s="239"/>
      <c r="C163" s="239"/>
      <c r="D163" s="239"/>
      <c r="E163" s="239"/>
      <c r="F163" s="239"/>
      <c r="G163" s="239"/>
      <c r="H163" s="239"/>
      <c r="I163" s="239"/>
      <c r="J163" s="239"/>
      <c r="K163" s="239"/>
    </row>
    <row r="164" s="1" customFormat="1" ht="7.5" customHeight="1">
      <c r="B164" s="218"/>
      <c r="C164" s="219"/>
      <c r="D164" s="219"/>
      <c r="E164" s="219"/>
      <c r="F164" s="219"/>
      <c r="G164" s="219"/>
      <c r="H164" s="219"/>
      <c r="I164" s="219"/>
      <c r="J164" s="219"/>
      <c r="K164" s="220"/>
    </row>
    <row r="165" s="1" customFormat="1" ht="45" customHeight="1">
      <c r="B165" s="221"/>
      <c r="C165" s="222" t="s">
        <v>1390</v>
      </c>
      <c r="D165" s="222"/>
      <c r="E165" s="222"/>
      <c r="F165" s="222"/>
      <c r="G165" s="222"/>
      <c r="H165" s="222"/>
      <c r="I165" s="222"/>
      <c r="J165" s="222"/>
      <c r="K165" s="223"/>
    </row>
    <row r="166" s="1" customFormat="1" ht="17.25" customHeight="1">
      <c r="B166" s="221"/>
      <c r="C166" s="246" t="s">
        <v>1318</v>
      </c>
      <c r="D166" s="246"/>
      <c r="E166" s="246"/>
      <c r="F166" s="246" t="s">
        <v>1319</v>
      </c>
      <c r="G166" s="288"/>
      <c r="H166" s="289" t="s">
        <v>54</v>
      </c>
      <c r="I166" s="289" t="s">
        <v>57</v>
      </c>
      <c r="J166" s="246" t="s">
        <v>1320</v>
      </c>
      <c r="K166" s="223"/>
    </row>
    <row r="167" s="1" customFormat="1" ht="17.25" customHeight="1">
      <c r="B167" s="224"/>
      <c r="C167" s="248" t="s">
        <v>1321</v>
      </c>
      <c r="D167" s="248"/>
      <c r="E167" s="248"/>
      <c r="F167" s="249" t="s">
        <v>1322</v>
      </c>
      <c r="G167" s="290"/>
      <c r="H167" s="291"/>
      <c r="I167" s="291"/>
      <c r="J167" s="248" t="s">
        <v>1323</v>
      </c>
      <c r="K167" s="226"/>
    </row>
    <row r="168" s="1" customFormat="1" ht="5.25" customHeight="1">
      <c r="B168" s="256"/>
      <c r="C168" s="251"/>
      <c r="D168" s="251"/>
      <c r="E168" s="251"/>
      <c r="F168" s="251"/>
      <c r="G168" s="252"/>
      <c r="H168" s="251"/>
      <c r="I168" s="251"/>
      <c r="J168" s="251"/>
      <c r="K168" s="279"/>
    </row>
    <row r="169" s="1" customFormat="1" ht="15" customHeight="1">
      <c r="B169" s="256"/>
      <c r="C169" s="231" t="s">
        <v>1327</v>
      </c>
      <c r="D169" s="231"/>
      <c r="E169" s="231"/>
      <c r="F169" s="254" t="s">
        <v>1324</v>
      </c>
      <c r="G169" s="231"/>
      <c r="H169" s="231" t="s">
        <v>1364</v>
      </c>
      <c r="I169" s="231" t="s">
        <v>1326</v>
      </c>
      <c r="J169" s="231">
        <v>120</v>
      </c>
      <c r="K169" s="279"/>
    </row>
    <row r="170" s="1" customFormat="1" ht="15" customHeight="1">
      <c r="B170" s="256"/>
      <c r="C170" s="231" t="s">
        <v>1373</v>
      </c>
      <c r="D170" s="231"/>
      <c r="E170" s="231"/>
      <c r="F170" s="254" t="s">
        <v>1324</v>
      </c>
      <c r="G170" s="231"/>
      <c r="H170" s="231" t="s">
        <v>1374</v>
      </c>
      <c r="I170" s="231" t="s">
        <v>1326</v>
      </c>
      <c r="J170" s="231" t="s">
        <v>1375</v>
      </c>
      <c r="K170" s="279"/>
    </row>
    <row r="171" s="1" customFormat="1" ht="15" customHeight="1">
      <c r="B171" s="256"/>
      <c r="C171" s="231" t="s">
        <v>1272</v>
      </c>
      <c r="D171" s="231"/>
      <c r="E171" s="231"/>
      <c r="F171" s="254" t="s">
        <v>1324</v>
      </c>
      <c r="G171" s="231"/>
      <c r="H171" s="231" t="s">
        <v>1391</v>
      </c>
      <c r="I171" s="231" t="s">
        <v>1326</v>
      </c>
      <c r="J171" s="231" t="s">
        <v>1375</v>
      </c>
      <c r="K171" s="279"/>
    </row>
    <row r="172" s="1" customFormat="1" ht="15" customHeight="1">
      <c r="B172" s="256"/>
      <c r="C172" s="231" t="s">
        <v>1329</v>
      </c>
      <c r="D172" s="231"/>
      <c r="E172" s="231"/>
      <c r="F172" s="254" t="s">
        <v>1330</v>
      </c>
      <c r="G172" s="231"/>
      <c r="H172" s="231" t="s">
        <v>1391</v>
      </c>
      <c r="I172" s="231" t="s">
        <v>1326</v>
      </c>
      <c r="J172" s="231">
        <v>50</v>
      </c>
      <c r="K172" s="279"/>
    </row>
    <row r="173" s="1" customFormat="1" ht="15" customHeight="1">
      <c r="B173" s="256"/>
      <c r="C173" s="231" t="s">
        <v>1332</v>
      </c>
      <c r="D173" s="231"/>
      <c r="E173" s="231"/>
      <c r="F173" s="254" t="s">
        <v>1324</v>
      </c>
      <c r="G173" s="231"/>
      <c r="H173" s="231" t="s">
        <v>1391</v>
      </c>
      <c r="I173" s="231" t="s">
        <v>1334</v>
      </c>
      <c r="J173" s="231"/>
      <c r="K173" s="279"/>
    </row>
    <row r="174" s="1" customFormat="1" ht="15" customHeight="1">
      <c r="B174" s="256"/>
      <c r="C174" s="231" t="s">
        <v>1343</v>
      </c>
      <c r="D174" s="231"/>
      <c r="E174" s="231"/>
      <c r="F174" s="254" t="s">
        <v>1330</v>
      </c>
      <c r="G174" s="231"/>
      <c r="H174" s="231" t="s">
        <v>1391</v>
      </c>
      <c r="I174" s="231" t="s">
        <v>1326</v>
      </c>
      <c r="J174" s="231">
        <v>50</v>
      </c>
      <c r="K174" s="279"/>
    </row>
    <row r="175" s="1" customFormat="1" ht="15" customHeight="1">
      <c r="B175" s="256"/>
      <c r="C175" s="231" t="s">
        <v>1351</v>
      </c>
      <c r="D175" s="231"/>
      <c r="E175" s="231"/>
      <c r="F175" s="254" t="s">
        <v>1330</v>
      </c>
      <c r="G175" s="231"/>
      <c r="H175" s="231" t="s">
        <v>1391</v>
      </c>
      <c r="I175" s="231" t="s">
        <v>1326</v>
      </c>
      <c r="J175" s="231">
        <v>50</v>
      </c>
      <c r="K175" s="279"/>
    </row>
    <row r="176" s="1" customFormat="1" ht="15" customHeight="1">
      <c r="B176" s="256"/>
      <c r="C176" s="231" t="s">
        <v>1349</v>
      </c>
      <c r="D176" s="231"/>
      <c r="E176" s="231"/>
      <c r="F176" s="254" t="s">
        <v>1330</v>
      </c>
      <c r="G176" s="231"/>
      <c r="H176" s="231" t="s">
        <v>1391</v>
      </c>
      <c r="I176" s="231" t="s">
        <v>1326</v>
      </c>
      <c r="J176" s="231">
        <v>50</v>
      </c>
      <c r="K176" s="279"/>
    </row>
    <row r="177" s="1" customFormat="1" ht="15" customHeight="1">
      <c r="B177" s="256"/>
      <c r="C177" s="231" t="s">
        <v>121</v>
      </c>
      <c r="D177" s="231"/>
      <c r="E177" s="231"/>
      <c r="F177" s="254" t="s">
        <v>1324</v>
      </c>
      <c r="G177" s="231"/>
      <c r="H177" s="231" t="s">
        <v>1392</v>
      </c>
      <c r="I177" s="231" t="s">
        <v>1393</v>
      </c>
      <c r="J177" s="231"/>
      <c r="K177" s="279"/>
    </row>
    <row r="178" s="1" customFormat="1" ht="15" customHeight="1">
      <c r="B178" s="256"/>
      <c r="C178" s="231" t="s">
        <v>57</v>
      </c>
      <c r="D178" s="231"/>
      <c r="E178" s="231"/>
      <c r="F178" s="254" t="s">
        <v>1324</v>
      </c>
      <c r="G178" s="231"/>
      <c r="H178" s="231" t="s">
        <v>1394</v>
      </c>
      <c r="I178" s="231" t="s">
        <v>1395</v>
      </c>
      <c r="J178" s="231">
        <v>1</v>
      </c>
      <c r="K178" s="279"/>
    </row>
    <row r="179" s="1" customFormat="1" ht="15" customHeight="1">
      <c r="B179" s="256"/>
      <c r="C179" s="231" t="s">
        <v>53</v>
      </c>
      <c r="D179" s="231"/>
      <c r="E179" s="231"/>
      <c r="F179" s="254" t="s">
        <v>1324</v>
      </c>
      <c r="G179" s="231"/>
      <c r="H179" s="231" t="s">
        <v>1396</v>
      </c>
      <c r="I179" s="231" t="s">
        <v>1326</v>
      </c>
      <c r="J179" s="231">
        <v>20</v>
      </c>
      <c r="K179" s="279"/>
    </row>
    <row r="180" s="1" customFormat="1" ht="15" customHeight="1">
      <c r="B180" s="256"/>
      <c r="C180" s="231" t="s">
        <v>54</v>
      </c>
      <c r="D180" s="231"/>
      <c r="E180" s="231"/>
      <c r="F180" s="254" t="s">
        <v>1324</v>
      </c>
      <c r="G180" s="231"/>
      <c r="H180" s="231" t="s">
        <v>1397</v>
      </c>
      <c r="I180" s="231" t="s">
        <v>1326</v>
      </c>
      <c r="J180" s="231">
        <v>255</v>
      </c>
      <c r="K180" s="279"/>
    </row>
    <row r="181" s="1" customFormat="1" ht="15" customHeight="1">
      <c r="B181" s="256"/>
      <c r="C181" s="231" t="s">
        <v>122</v>
      </c>
      <c r="D181" s="231"/>
      <c r="E181" s="231"/>
      <c r="F181" s="254" t="s">
        <v>1324</v>
      </c>
      <c r="G181" s="231"/>
      <c r="H181" s="231" t="s">
        <v>1288</v>
      </c>
      <c r="I181" s="231" t="s">
        <v>1326</v>
      </c>
      <c r="J181" s="231">
        <v>10</v>
      </c>
      <c r="K181" s="279"/>
    </row>
    <row r="182" s="1" customFormat="1" ht="15" customHeight="1">
      <c r="B182" s="256"/>
      <c r="C182" s="231" t="s">
        <v>123</v>
      </c>
      <c r="D182" s="231"/>
      <c r="E182" s="231"/>
      <c r="F182" s="254" t="s">
        <v>1324</v>
      </c>
      <c r="G182" s="231"/>
      <c r="H182" s="231" t="s">
        <v>1398</v>
      </c>
      <c r="I182" s="231" t="s">
        <v>1359</v>
      </c>
      <c r="J182" s="231"/>
      <c r="K182" s="279"/>
    </row>
    <row r="183" s="1" customFormat="1" ht="15" customHeight="1">
      <c r="B183" s="256"/>
      <c r="C183" s="231" t="s">
        <v>1399</v>
      </c>
      <c r="D183" s="231"/>
      <c r="E183" s="231"/>
      <c r="F183" s="254" t="s">
        <v>1324</v>
      </c>
      <c r="G183" s="231"/>
      <c r="H183" s="231" t="s">
        <v>1400</v>
      </c>
      <c r="I183" s="231" t="s">
        <v>1359</v>
      </c>
      <c r="J183" s="231"/>
      <c r="K183" s="279"/>
    </row>
    <row r="184" s="1" customFormat="1" ht="15" customHeight="1">
      <c r="B184" s="256"/>
      <c r="C184" s="231" t="s">
        <v>1388</v>
      </c>
      <c r="D184" s="231"/>
      <c r="E184" s="231"/>
      <c r="F184" s="254" t="s">
        <v>1324</v>
      </c>
      <c r="G184" s="231"/>
      <c r="H184" s="231" t="s">
        <v>1401</v>
      </c>
      <c r="I184" s="231" t="s">
        <v>1359</v>
      </c>
      <c r="J184" s="231"/>
      <c r="K184" s="279"/>
    </row>
    <row r="185" s="1" customFormat="1" ht="15" customHeight="1">
      <c r="B185" s="256"/>
      <c r="C185" s="231" t="s">
        <v>125</v>
      </c>
      <c r="D185" s="231"/>
      <c r="E185" s="231"/>
      <c r="F185" s="254" t="s">
        <v>1330</v>
      </c>
      <c r="G185" s="231"/>
      <c r="H185" s="231" t="s">
        <v>1402</v>
      </c>
      <c r="I185" s="231" t="s">
        <v>1326</v>
      </c>
      <c r="J185" s="231">
        <v>50</v>
      </c>
      <c r="K185" s="279"/>
    </row>
    <row r="186" s="1" customFormat="1" ht="15" customHeight="1">
      <c r="B186" s="256"/>
      <c r="C186" s="231" t="s">
        <v>1403</v>
      </c>
      <c r="D186" s="231"/>
      <c r="E186" s="231"/>
      <c r="F186" s="254" t="s">
        <v>1330</v>
      </c>
      <c r="G186" s="231"/>
      <c r="H186" s="231" t="s">
        <v>1404</v>
      </c>
      <c r="I186" s="231" t="s">
        <v>1405</v>
      </c>
      <c r="J186" s="231"/>
      <c r="K186" s="279"/>
    </row>
    <row r="187" s="1" customFormat="1" ht="15" customHeight="1">
      <c r="B187" s="256"/>
      <c r="C187" s="231" t="s">
        <v>1406</v>
      </c>
      <c r="D187" s="231"/>
      <c r="E187" s="231"/>
      <c r="F187" s="254" t="s">
        <v>1330</v>
      </c>
      <c r="G187" s="231"/>
      <c r="H187" s="231" t="s">
        <v>1407</v>
      </c>
      <c r="I187" s="231" t="s">
        <v>1405</v>
      </c>
      <c r="J187" s="231"/>
      <c r="K187" s="279"/>
    </row>
    <row r="188" s="1" customFormat="1" ht="15" customHeight="1">
      <c r="B188" s="256"/>
      <c r="C188" s="231" t="s">
        <v>1408</v>
      </c>
      <c r="D188" s="231"/>
      <c r="E188" s="231"/>
      <c r="F188" s="254" t="s">
        <v>1330</v>
      </c>
      <c r="G188" s="231"/>
      <c r="H188" s="231" t="s">
        <v>1409</v>
      </c>
      <c r="I188" s="231" t="s">
        <v>1405</v>
      </c>
      <c r="J188" s="231"/>
      <c r="K188" s="279"/>
    </row>
    <row r="189" s="1" customFormat="1" ht="15" customHeight="1">
      <c r="B189" s="256"/>
      <c r="C189" s="292" t="s">
        <v>1410</v>
      </c>
      <c r="D189" s="231"/>
      <c r="E189" s="231"/>
      <c r="F189" s="254" t="s">
        <v>1330</v>
      </c>
      <c r="G189" s="231"/>
      <c r="H189" s="231" t="s">
        <v>1411</v>
      </c>
      <c r="I189" s="231" t="s">
        <v>1412</v>
      </c>
      <c r="J189" s="293" t="s">
        <v>1413</v>
      </c>
      <c r="K189" s="279"/>
    </row>
    <row r="190" s="1" customFormat="1" ht="15" customHeight="1">
      <c r="B190" s="256"/>
      <c r="C190" s="292" t="s">
        <v>42</v>
      </c>
      <c r="D190" s="231"/>
      <c r="E190" s="231"/>
      <c r="F190" s="254" t="s">
        <v>1324</v>
      </c>
      <c r="G190" s="231"/>
      <c r="H190" s="228" t="s">
        <v>1414</v>
      </c>
      <c r="I190" s="231" t="s">
        <v>1415</v>
      </c>
      <c r="J190" s="231"/>
      <c r="K190" s="279"/>
    </row>
    <row r="191" s="1" customFormat="1" ht="15" customHeight="1">
      <c r="B191" s="256"/>
      <c r="C191" s="292" t="s">
        <v>1416</v>
      </c>
      <c r="D191" s="231"/>
      <c r="E191" s="231"/>
      <c r="F191" s="254" t="s">
        <v>1324</v>
      </c>
      <c r="G191" s="231"/>
      <c r="H191" s="231" t="s">
        <v>1417</v>
      </c>
      <c r="I191" s="231" t="s">
        <v>1359</v>
      </c>
      <c r="J191" s="231"/>
      <c r="K191" s="279"/>
    </row>
    <row r="192" s="1" customFormat="1" ht="15" customHeight="1">
      <c r="B192" s="256"/>
      <c r="C192" s="292" t="s">
        <v>1418</v>
      </c>
      <c r="D192" s="231"/>
      <c r="E192" s="231"/>
      <c r="F192" s="254" t="s">
        <v>1324</v>
      </c>
      <c r="G192" s="231"/>
      <c r="H192" s="231" t="s">
        <v>1419</v>
      </c>
      <c r="I192" s="231" t="s">
        <v>1359</v>
      </c>
      <c r="J192" s="231"/>
      <c r="K192" s="279"/>
    </row>
    <row r="193" s="1" customFormat="1" ht="15" customHeight="1">
      <c r="B193" s="256"/>
      <c r="C193" s="292" t="s">
        <v>1420</v>
      </c>
      <c r="D193" s="231"/>
      <c r="E193" s="231"/>
      <c r="F193" s="254" t="s">
        <v>1330</v>
      </c>
      <c r="G193" s="231"/>
      <c r="H193" s="231" t="s">
        <v>1421</v>
      </c>
      <c r="I193" s="231" t="s">
        <v>1359</v>
      </c>
      <c r="J193" s="231"/>
      <c r="K193" s="279"/>
    </row>
    <row r="194" s="1" customFormat="1" ht="15" customHeight="1">
      <c r="B194" s="285"/>
      <c r="C194" s="294"/>
      <c r="D194" s="265"/>
      <c r="E194" s="265"/>
      <c r="F194" s="265"/>
      <c r="G194" s="265"/>
      <c r="H194" s="265"/>
      <c r="I194" s="265"/>
      <c r="J194" s="265"/>
      <c r="K194" s="286"/>
    </row>
    <row r="195" s="1" customFormat="1" ht="18.75" customHeight="1">
      <c r="B195" s="267"/>
      <c r="C195" s="277"/>
      <c r="D195" s="277"/>
      <c r="E195" s="277"/>
      <c r="F195" s="287"/>
      <c r="G195" s="277"/>
      <c r="H195" s="277"/>
      <c r="I195" s="277"/>
      <c r="J195" s="277"/>
      <c r="K195" s="267"/>
    </row>
    <row r="196" s="1" customFormat="1" ht="18.75" customHeight="1">
      <c r="B196" s="267"/>
      <c r="C196" s="277"/>
      <c r="D196" s="277"/>
      <c r="E196" s="277"/>
      <c r="F196" s="287"/>
      <c r="G196" s="277"/>
      <c r="H196" s="277"/>
      <c r="I196" s="277"/>
      <c r="J196" s="277"/>
      <c r="K196" s="267"/>
    </row>
    <row r="197" s="1" customFormat="1" ht="18.75" customHeight="1">
      <c r="B197" s="239"/>
      <c r="C197" s="239"/>
      <c r="D197" s="239"/>
      <c r="E197" s="239"/>
      <c r="F197" s="239"/>
      <c r="G197" s="239"/>
      <c r="H197" s="239"/>
      <c r="I197" s="239"/>
      <c r="J197" s="239"/>
      <c r="K197" s="239"/>
    </row>
    <row r="198" s="1" customFormat="1" ht="13.5">
      <c r="B198" s="218"/>
      <c r="C198" s="219"/>
      <c r="D198" s="219"/>
      <c r="E198" s="219"/>
      <c r="F198" s="219"/>
      <c r="G198" s="219"/>
      <c r="H198" s="219"/>
      <c r="I198" s="219"/>
      <c r="J198" s="219"/>
      <c r="K198" s="220"/>
    </row>
    <row r="199" s="1" customFormat="1" ht="21">
      <c r="B199" s="221"/>
      <c r="C199" s="222" t="s">
        <v>1422</v>
      </c>
      <c r="D199" s="222"/>
      <c r="E199" s="222"/>
      <c r="F199" s="222"/>
      <c r="G199" s="222"/>
      <c r="H199" s="222"/>
      <c r="I199" s="222"/>
      <c r="J199" s="222"/>
      <c r="K199" s="223"/>
    </row>
    <row r="200" s="1" customFormat="1" ht="25.5" customHeight="1">
      <c r="B200" s="221"/>
      <c r="C200" s="295" t="s">
        <v>1423</v>
      </c>
      <c r="D200" s="295"/>
      <c r="E200" s="295"/>
      <c r="F200" s="295" t="s">
        <v>1424</v>
      </c>
      <c r="G200" s="296"/>
      <c r="H200" s="295" t="s">
        <v>1425</v>
      </c>
      <c r="I200" s="295"/>
      <c r="J200" s="295"/>
      <c r="K200" s="223"/>
    </row>
    <row r="201" s="1" customFormat="1" ht="5.25" customHeight="1">
      <c r="B201" s="256"/>
      <c r="C201" s="251"/>
      <c r="D201" s="251"/>
      <c r="E201" s="251"/>
      <c r="F201" s="251"/>
      <c r="G201" s="277"/>
      <c r="H201" s="251"/>
      <c r="I201" s="251"/>
      <c r="J201" s="251"/>
      <c r="K201" s="279"/>
    </row>
    <row r="202" s="1" customFormat="1" ht="15" customHeight="1">
      <c r="B202" s="256"/>
      <c r="C202" s="231" t="s">
        <v>1415</v>
      </c>
      <c r="D202" s="231"/>
      <c r="E202" s="231"/>
      <c r="F202" s="254" t="s">
        <v>43</v>
      </c>
      <c r="G202" s="231"/>
      <c r="H202" s="231" t="s">
        <v>1426</v>
      </c>
      <c r="I202" s="231"/>
      <c r="J202" s="231"/>
      <c r="K202" s="279"/>
    </row>
    <row r="203" s="1" customFormat="1" ht="15" customHeight="1">
      <c r="B203" s="256"/>
      <c r="C203" s="231"/>
      <c r="D203" s="231"/>
      <c r="E203" s="231"/>
      <c r="F203" s="254" t="s">
        <v>44</v>
      </c>
      <c r="G203" s="231"/>
      <c r="H203" s="231" t="s">
        <v>1427</v>
      </c>
      <c r="I203" s="231"/>
      <c r="J203" s="231"/>
      <c r="K203" s="279"/>
    </row>
    <row r="204" s="1" customFormat="1" ht="15" customHeight="1">
      <c r="B204" s="256"/>
      <c r="C204" s="231"/>
      <c r="D204" s="231"/>
      <c r="E204" s="231"/>
      <c r="F204" s="254" t="s">
        <v>47</v>
      </c>
      <c r="G204" s="231"/>
      <c r="H204" s="231" t="s">
        <v>1428</v>
      </c>
      <c r="I204" s="231"/>
      <c r="J204" s="231"/>
      <c r="K204" s="279"/>
    </row>
    <row r="205" s="1" customFormat="1" ht="15" customHeight="1">
      <c r="B205" s="256"/>
      <c r="C205" s="231"/>
      <c r="D205" s="231"/>
      <c r="E205" s="231"/>
      <c r="F205" s="254" t="s">
        <v>45</v>
      </c>
      <c r="G205" s="231"/>
      <c r="H205" s="231" t="s">
        <v>1429</v>
      </c>
      <c r="I205" s="231"/>
      <c r="J205" s="231"/>
      <c r="K205" s="279"/>
    </row>
    <row r="206" s="1" customFormat="1" ht="15" customHeight="1">
      <c r="B206" s="256"/>
      <c r="C206" s="231"/>
      <c r="D206" s="231"/>
      <c r="E206" s="231"/>
      <c r="F206" s="254" t="s">
        <v>46</v>
      </c>
      <c r="G206" s="231"/>
      <c r="H206" s="231" t="s">
        <v>1430</v>
      </c>
      <c r="I206" s="231"/>
      <c r="J206" s="231"/>
      <c r="K206" s="279"/>
    </row>
    <row r="207" s="1" customFormat="1" ht="15" customHeight="1">
      <c r="B207" s="256"/>
      <c r="C207" s="231"/>
      <c r="D207" s="231"/>
      <c r="E207" s="231"/>
      <c r="F207" s="254"/>
      <c r="G207" s="231"/>
      <c r="H207" s="231"/>
      <c r="I207" s="231"/>
      <c r="J207" s="231"/>
      <c r="K207" s="279"/>
    </row>
    <row r="208" s="1" customFormat="1" ht="15" customHeight="1">
      <c r="B208" s="256"/>
      <c r="C208" s="231" t="s">
        <v>1371</v>
      </c>
      <c r="D208" s="231"/>
      <c r="E208" s="231"/>
      <c r="F208" s="254" t="s">
        <v>79</v>
      </c>
      <c r="G208" s="231"/>
      <c r="H208" s="231" t="s">
        <v>1431</v>
      </c>
      <c r="I208" s="231"/>
      <c r="J208" s="231"/>
      <c r="K208" s="279"/>
    </row>
    <row r="209" s="1" customFormat="1" ht="15" customHeight="1">
      <c r="B209" s="256"/>
      <c r="C209" s="231"/>
      <c r="D209" s="231"/>
      <c r="E209" s="231"/>
      <c r="F209" s="254" t="s">
        <v>1269</v>
      </c>
      <c r="G209" s="231"/>
      <c r="H209" s="231" t="s">
        <v>1270</v>
      </c>
      <c r="I209" s="231"/>
      <c r="J209" s="231"/>
      <c r="K209" s="279"/>
    </row>
    <row r="210" s="1" customFormat="1" ht="15" customHeight="1">
      <c r="B210" s="256"/>
      <c r="C210" s="231"/>
      <c r="D210" s="231"/>
      <c r="E210" s="231"/>
      <c r="F210" s="254" t="s">
        <v>1267</v>
      </c>
      <c r="G210" s="231"/>
      <c r="H210" s="231" t="s">
        <v>1432</v>
      </c>
      <c r="I210" s="231"/>
      <c r="J210" s="231"/>
      <c r="K210" s="279"/>
    </row>
    <row r="211" s="1" customFormat="1" ht="15" customHeight="1">
      <c r="B211" s="297"/>
      <c r="C211" s="231"/>
      <c r="D211" s="231"/>
      <c r="E211" s="231"/>
      <c r="F211" s="254" t="s">
        <v>92</v>
      </c>
      <c r="G211" s="292"/>
      <c r="H211" s="283" t="s">
        <v>1271</v>
      </c>
      <c r="I211" s="283"/>
      <c r="J211" s="283"/>
      <c r="K211" s="298"/>
    </row>
    <row r="212" s="1" customFormat="1" ht="15" customHeight="1">
      <c r="B212" s="297"/>
      <c r="C212" s="231"/>
      <c r="D212" s="231"/>
      <c r="E212" s="231"/>
      <c r="F212" s="254" t="s">
        <v>1205</v>
      </c>
      <c r="G212" s="292"/>
      <c r="H212" s="283" t="s">
        <v>1433</v>
      </c>
      <c r="I212" s="283"/>
      <c r="J212" s="283"/>
      <c r="K212" s="298"/>
    </row>
    <row r="213" s="1" customFormat="1" ht="15" customHeight="1">
      <c r="B213" s="297"/>
      <c r="C213" s="231"/>
      <c r="D213" s="231"/>
      <c r="E213" s="231"/>
      <c r="F213" s="254"/>
      <c r="G213" s="292"/>
      <c r="H213" s="283"/>
      <c r="I213" s="283"/>
      <c r="J213" s="283"/>
      <c r="K213" s="298"/>
    </row>
    <row r="214" s="1" customFormat="1" ht="15" customHeight="1">
      <c r="B214" s="297"/>
      <c r="C214" s="231" t="s">
        <v>1395</v>
      </c>
      <c r="D214" s="231"/>
      <c r="E214" s="231"/>
      <c r="F214" s="254">
        <v>1</v>
      </c>
      <c r="G214" s="292"/>
      <c r="H214" s="283" t="s">
        <v>1434</v>
      </c>
      <c r="I214" s="283"/>
      <c r="J214" s="283"/>
      <c r="K214" s="298"/>
    </row>
    <row r="215" s="1" customFormat="1" ht="15" customHeight="1">
      <c r="B215" s="297"/>
      <c r="C215" s="231"/>
      <c r="D215" s="231"/>
      <c r="E215" s="231"/>
      <c r="F215" s="254">
        <v>2</v>
      </c>
      <c r="G215" s="292"/>
      <c r="H215" s="283" t="s">
        <v>1435</v>
      </c>
      <c r="I215" s="283"/>
      <c r="J215" s="283"/>
      <c r="K215" s="298"/>
    </row>
    <row r="216" s="1" customFormat="1" ht="15" customHeight="1">
      <c r="B216" s="297"/>
      <c r="C216" s="231"/>
      <c r="D216" s="231"/>
      <c r="E216" s="231"/>
      <c r="F216" s="254">
        <v>3</v>
      </c>
      <c r="G216" s="292"/>
      <c r="H216" s="283" t="s">
        <v>1436</v>
      </c>
      <c r="I216" s="283"/>
      <c r="J216" s="283"/>
      <c r="K216" s="298"/>
    </row>
    <row r="217" s="1" customFormat="1" ht="15" customHeight="1">
      <c r="B217" s="297"/>
      <c r="C217" s="231"/>
      <c r="D217" s="231"/>
      <c r="E217" s="231"/>
      <c r="F217" s="254">
        <v>4</v>
      </c>
      <c r="G217" s="292"/>
      <c r="H217" s="283" t="s">
        <v>1437</v>
      </c>
      <c r="I217" s="283"/>
      <c r="J217" s="283"/>
      <c r="K217" s="298"/>
    </row>
    <row r="218" s="1" customFormat="1" ht="12.75" customHeight="1">
      <c r="B218" s="299"/>
      <c r="C218" s="300"/>
      <c r="D218" s="300"/>
      <c r="E218" s="300"/>
      <c r="F218" s="300"/>
      <c r="G218" s="300"/>
      <c r="H218" s="300"/>
      <c r="I218" s="300"/>
      <c r="J218" s="300"/>
      <c r="K218" s="301"/>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LUDEKNEW\uzivatel</dc:creator>
  <cp:lastModifiedBy>LUDEKNEW\uzivatel</cp:lastModifiedBy>
  <dcterms:created xsi:type="dcterms:W3CDTF">2020-11-16T09:28:46Z</dcterms:created>
  <dcterms:modified xsi:type="dcterms:W3CDTF">2020-11-16T09:28:51Z</dcterms:modified>
</cp:coreProperties>
</file>