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'Položky'!$A$1:$K$99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<sst xmlns="http://schemas.openxmlformats.org/spreadsheetml/2006/main" count="359" uniqueCount="239">
  <si>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</si>
  <si>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</si>
  <si>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</si>
  <si>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</si>
  <si>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</si>
  <si>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</si>
  <si>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</si>
  <si>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</si>
  <si>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</si>
  <si>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</si>
  <si>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</si>
  <si>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</si>
  <si>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</si>
  <si>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</si>
  <si>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</si>
  <si>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</si>
  <si>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</si>
  <si>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</si>
  <si>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</si>
  <si>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</si>
  <si>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</si>
  <si>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</si>
  <si>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</si>
  <si>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</si>
  <si>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</si>
  <si>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</si>
  <si>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</si>
  <si>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</si>
  <si>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</si>
  <si>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</si>
  <si>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</si>
  <si>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</si>
  <si>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</si>
  <si>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</si>
  <si>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</si>
  <si>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</si>
  <si>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</si>
  <si>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</si>
  <si>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</si>
  <si>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</si>
  <si>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</si>
  <si>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</si>
  <si>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</si>
  <si>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</si>
  <si>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</si>
  <si>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</si>
  <si>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</si>
  <si>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</si>
  <si>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</si>
  <si>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</si>
  <si>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</si>
  <si>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</si>
  <si>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</si>
  <si>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</si>
  <si>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</si>
  <si>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</si>
  <si>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</si>
  <si>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</si>
  <si>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</si>
  <si>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</si>
  <si>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</si>
  <si>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</si>
  <si>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</si>
  <si>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</si>
  <si>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</si>
  <si>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</si>
  <si>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</si>
  <si>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</si>
  <si>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</si>
  <si>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</si>
  <si>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</si>
  <si>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</si>
  <si>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</si>
  <si>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</si>
  <si>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</si>
  <si>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</si>
  <si>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</si>
  <si>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</si>
  <si>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</si>
  <si>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</si>
  <si>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SLEPÝ ROZPOČET</t>
  </si>
  <si>
    <t>Slepý rozpočet</t>
  </si>
  <si>
    <t>13-M-26</t>
  </si>
  <si>
    <t>Splašková kanalizace ul. Školní</t>
  </si>
  <si>
    <t>02</t>
  </si>
  <si>
    <t>stoka B</t>
  </si>
  <si>
    <t>Kanalizace - stoka B</t>
  </si>
  <si>
    <t>111301111R00</t>
  </si>
  <si>
    <t>Sejmutí drnu tl. do 10 cm, s přemístěním do 50 m</t>
  </si>
  <si>
    <t>m2</t>
  </si>
  <si>
    <t>16,6*1,2</t>
  </si>
  <si>
    <t>113107225R00</t>
  </si>
  <si>
    <t>Odstranění podkladu nad 200 m2,kam.drcené tl.50 cm</t>
  </si>
  <si>
    <t>(222,5-16,6)*1,2</t>
  </si>
  <si>
    <t>113107242R00</t>
  </si>
  <si>
    <t>Odstranění podkladu nad 200 m2, živičného tl.10 cm</t>
  </si>
  <si>
    <t>113202111R00</t>
  </si>
  <si>
    <t>Vytrhání obrub z krajníků nebo obrubníků stojatých</t>
  </si>
  <si>
    <t>m</t>
  </si>
  <si>
    <t>115101201R00</t>
  </si>
  <si>
    <t>Čerpání vody na výšku do 10 m, přítok do 500 l</t>
  </si>
  <si>
    <t>hod</t>
  </si>
  <si>
    <t>115101301R00</t>
  </si>
  <si>
    <t>Pohotovost čerp.soupravy, výška 10 m, přítok 500 l</t>
  </si>
  <si>
    <t>den</t>
  </si>
  <si>
    <t>119001411R00</t>
  </si>
  <si>
    <t>Dočasné zajištění  potrubí do DN 200 mm</t>
  </si>
  <si>
    <t>119001423R00</t>
  </si>
  <si>
    <t>Dočasné zajištění kabelů - v počtu nad 6 kabelů</t>
  </si>
  <si>
    <t>120001101R00</t>
  </si>
  <si>
    <t>Příplatek za ztížení vykopávky v blízkosti vedení</t>
  </si>
  <si>
    <t>m3</t>
  </si>
  <si>
    <t>80*1,2*1,5</t>
  </si>
  <si>
    <t>121101101R00</t>
  </si>
  <si>
    <t>Sejmutí ornice s přemístěním do 50 m</t>
  </si>
  <si>
    <t>16,6*1,2*0,15</t>
  </si>
  <si>
    <t>132201202R00</t>
  </si>
  <si>
    <t>Hloubení rýh šířky do 200 cm v hor.3 do 1000 m3</t>
  </si>
  <si>
    <t>0-2,5m:201,4</t>
  </si>
  <si>
    <t>2,5-4,0m:320,7</t>
  </si>
  <si>
    <t>132201209R00</t>
  </si>
  <si>
    <t>Příplatek za lepivost - hloubení rýh 200cm v hor.3</t>
  </si>
  <si>
    <t>151101101R00</t>
  </si>
  <si>
    <t>Pažení a rozepření stěn rýh - příložné - hl. do 2m</t>
  </si>
  <si>
    <t>151101102R00</t>
  </si>
  <si>
    <t>Pažení a rozepření stěn rýh - příložné - hl. do 4m</t>
  </si>
  <si>
    <t>151101111R00</t>
  </si>
  <si>
    <t>Odstranění paženi stěn rýh - příložné - hl. do 2 m</t>
  </si>
  <si>
    <t>151101112R00</t>
  </si>
  <si>
    <t>Odstranění paženi stěn rýh - příložné - hl. do 4 m</t>
  </si>
  <si>
    <t>161101101R00</t>
  </si>
  <si>
    <t>Svislé přemístění výkopku z hor.1-4 do 2,5 m</t>
  </si>
  <si>
    <t>161101102R00</t>
  </si>
  <si>
    <t>Svislé přemístění výkopku z hor.1-4 do 4,0 m</t>
  </si>
  <si>
    <t>162401102R00</t>
  </si>
  <si>
    <t>Vodorovné přemístění výkopku z hor.1-4 do 2000 m</t>
  </si>
  <si>
    <t>222,5*1,0*0,6</t>
  </si>
  <si>
    <t>171201201R00</t>
  </si>
  <si>
    <t>Uložení sypaniny na skládku</t>
  </si>
  <si>
    <t>174101101R00</t>
  </si>
  <si>
    <t>Zásyp jam, rýh, šachet se zhutněním</t>
  </si>
  <si>
    <t>522,1-133,5</t>
  </si>
  <si>
    <t>175101101RT2</t>
  </si>
  <si>
    <t>Obsyp potrubí bez prohození sypaniny s dodáním štěrkopísku frakce 0 - 22 mm</t>
  </si>
  <si>
    <t>obsyp:222,5*1,0*0,6</t>
  </si>
  <si>
    <t>minus potrubí:-Pi*0,17^2*222,5</t>
  </si>
  <si>
    <t>175101109R00</t>
  </si>
  <si>
    <t>Příplatek za prohození sypaniny pro obsyp potrubí</t>
  </si>
  <si>
    <t>180402111R00</t>
  </si>
  <si>
    <t>Založení trávníku parkového výsevem v rovině</t>
  </si>
  <si>
    <t>181301102R00</t>
  </si>
  <si>
    <t>Rozprostření ornice, rovina, tl. 10-15 cm,do 500m2</t>
  </si>
  <si>
    <t>199000000R00</t>
  </si>
  <si>
    <t>Poplatek za skladku suti</t>
  </si>
  <si>
    <t>t</t>
  </si>
  <si>
    <t>210*1,2*0,15*1,7</t>
  </si>
  <si>
    <t>199000002R00</t>
  </si>
  <si>
    <t>Poplatek za skládku horniny 1- 4</t>
  </si>
  <si>
    <t>00572400</t>
  </si>
  <si>
    <t>Směs travní parková I. běžná zátěž PROFI</t>
  </si>
  <si>
    <t>kg</t>
  </si>
  <si>
    <t>16,6*1,2/10</t>
  </si>
  <si>
    <t>4</t>
  </si>
  <si>
    <t>Vodorovné konstrukce</t>
  </si>
  <si>
    <t>451315111R00</t>
  </si>
  <si>
    <t>Podkladní vrstva z betonu prostého C12/15 do 10 cm</t>
  </si>
  <si>
    <t>1,2*1,2*0,10*6</t>
  </si>
  <si>
    <t>451572111R00</t>
  </si>
  <si>
    <t>Lože pod potrubí z kameniva těženého 0 - 4 mm</t>
  </si>
  <si>
    <t>222,5*1,0*0,1</t>
  </si>
  <si>
    <t>5</t>
  </si>
  <si>
    <t>Komunikace</t>
  </si>
  <si>
    <t>566903111R00</t>
  </si>
  <si>
    <t>Vyspravení podkladu po překopech kam.hrubě drceným</t>
  </si>
  <si>
    <t>(222,5-16,6)*1,2*0,35*1,7</t>
  </si>
  <si>
    <t>566904111R00</t>
  </si>
  <si>
    <t>Vyspravení podkladu po překopech kam.obal.asfaltem</t>
  </si>
  <si>
    <t>(222,5-16,6)*1,2*0,15*1,7</t>
  </si>
  <si>
    <t>572952111R00</t>
  </si>
  <si>
    <t>Vyspravení krytu po překopu asf.betonem tl.do 5 cm</t>
  </si>
  <si>
    <t>573211111R00</t>
  </si>
  <si>
    <t>Postřik živičný spojovací z asfaltu 0,5-0,7 kg/m2</t>
  </si>
  <si>
    <t>59224347.A</t>
  </si>
  <si>
    <t>Prstenec vyrovn šachetní TBW-Q.1 63/6</t>
  </si>
  <si>
    <t>kus</t>
  </si>
  <si>
    <t>8</t>
  </si>
  <si>
    <t>Trubní vedení</t>
  </si>
  <si>
    <t>831352121RT5</t>
  </si>
  <si>
    <t>Montáž trub kameninových, pryž. kroužek, DN 200 včetně dodávky trub kamenin. DN 200 dl. 1500 mm</t>
  </si>
  <si>
    <t>12,7+4,8+3,4</t>
  </si>
  <si>
    <t>831372121RT2</t>
  </si>
  <si>
    <t>Montáž trub kameninových, pryž. kroužek, DN 300 včetně dodávky trub kamenin. DN 300 dl. 2000 mm</t>
  </si>
  <si>
    <t>894411121R00</t>
  </si>
  <si>
    <t>Zřízení šachet z dílců, dno B 30, potrubí DN 300</t>
  </si>
  <si>
    <t>899104111R00</t>
  </si>
  <si>
    <t>Osazení poklopu s rámem nad 150 kg</t>
  </si>
  <si>
    <t>55243442</t>
  </si>
  <si>
    <t>Poklop na vstupní šachtu 600 D 400 vz. DIN prov. A</t>
  </si>
  <si>
    <t>59224329.A</t>
  </si>
  <si>
    <t>Konus šachetní TBR-Q 100-63/58 KPS     1000/625/90</t>
  </si>
  <si>
    <t>59224332.A</t>
  </si>
  <si>
    <t>Skruž šachetní TBS-Q 100/25 PS       1000/250/90</t>
  </si>
  <si>
    <t>59224334.A</t>
  </si>
  <si>
    <t>Skruž šachetní TBS-Q 100/50  PS   1000/500/90</t>
  </si>
  <si>
    <t>59224338.A</t>
  </si>
  <si>
    <t>Skruž šachetní TBS-Q 100/100 PS    1000/1000/90</t>
  </si>
  <si>
    <t>59224348.A</t>
  </si>
  <si>
    <t>Prstenec vyrovn šachetní TBW-Q.1 63/8</t>
  </si>
  <si>
    <t>59224349.A</t>
  </si>
  <si>
    <t>Prstenec vyrovn šachetní TBW-Q.1 63/10</t>
  </si>
  <si>
    <t>91</t>
  </si>
  <si>
    <t>Doplňující práce na komunikaci</t>
  </si>
  <si>
    <t>916513211U00</t>
  </si>
  <si>
    <t>Osaz sil bet obrubník stojatý -kam</t>
  </si>
  <si>
    <t>919732200U00</t>
  </si>
  <si>
    <t>Řezání podkladu živičného hl 10cm</t>
  </si>
  <si>
    <t>oboustranné řezání AB:2*(222,5-16,6)</t>
  </si>
  <si>
    <t>97</t>
  </si>
  <si>
    <t>Prorážení otvorů</t>
  </si>
  <si>
    <t>976044311R00</t>
  </si>
  <si>
    <t>Vybourání beton obrub šachet  průř. nad 0,03 m2</t>
  </si>
  <si>
    <t>99</t>
  </si>
  <si>
    <t>Staveništní přesun hmot</t>
  </si>
  <si>
    <t>998275101R00</t>
  </si>
  <si>
    <t xml:space="preserve">Přesun hmot, kanalizace kameninové, otevřený výkop </t>
  </si>
  <si>
    <t>D96</t>
  </si>
  <si>
    <t>Přesuny suti a vybouraných hmot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</si>
  <si>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</si>
  <si>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</si>
  <si>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</si>
  <si>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</si>
  <si>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979087212R00</t>
  </si>
  <si>
    <t xml:space="preserve">Nakládání suti na dopravní prostředky </t>
  </si>
  <si>
    <t>geodetické práce</t>
  </si>
  <si>
    <t>TDI, BOZP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</si>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</sst>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2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8" fillId="33" borderId="19" xfId="46" applyFont="1" applyFill="1" applyBorder="1" applyAlignment="1">
      <alignment horizontal="center" wrapText="1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8" xfId="46" applyNumberFormat="1" applyFont="1" applyBorder="1">
      <alignment/>
      <protection/>
    </xf>
    <xf numFmtId="0" fontId="8" fillId="0" borderId="18" xfId="46" applyNumberFormat="1" applyFont="1" applyBorder="1">
      <alignment/>
      <protection/>
    </xf>
    <xf numFmtId="0" fontId="8" fillId="0" borderId="17" xfId="46" applyNumberFormat="1" applyFont="1" applyBorder="1">
      <alignment/>
      <protection/>
    </xf>
    <xf numFmtId="0" fontId="12" fillId="0" borderId="0" xfId="46" applyFont="1">
      <alignment/>
      <protection/>
    </xf>
    <xf numFmtId="0" fontId="8" fillId="0" borderId="60" xfId="46" applyFont="1" applyBorder="1" applyAlignment="1">
      <alignment horizontal="center" vertical="top"/>
      <protection/>
    </xf>
    <xf numFmtId="49" fontId="8" fillId="0" borderId="60" xfId="46" applyNumberFormat="1" applyFont="1" applyBorder="1" applyAlignment="1">
      <alignment horizontal="left" vertical="top"/>
      <protection/>
    </xf>
    <xf numFmtId="0" fontId="8" fillId="0" borderId="60" xfId="46" applyFont="1" applyBorder="1" applyAlignment="1">
      <alignment vertical="top" wrapText="1"/>
      <protection/>
    </xf>
    <xf numFmtId="49" fontId="8" fillId="0" borderId="60" xfId="46" applyNumberFormat="1" applyFont="1" applyBorder="1" applyAlignment="1">
      <alignment horizontal="center" shrinkToFit="1"/>
      <protection/>
    </xf>
    <xf numFmtId="4" fontId="8" fillId="0" borderId="60" xfId="46" applyNumberFormat="1" applyFont="1" applyBorder="1" applyAlignment="1">
      <alignment horizontal="right"/>
      <protection/>
    </xf>
    <xf numFmtId="4" fontId="8" fillId="0" borderId="60" xfId="46" applyNumberFormat="1" applyFont="1" applyBorder="1">
      <alignment/>
      <protection/>
    </xf>
    <xf numFmtId="167" fontId="8" fillId="0" borderId="60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3" fillId="0" borderId="0" xfId="46" applyFont="1" applyAlignment="1">
      <alignment wrapText="1"/>
      <protection/>
    </xf>
    <xf numFmtId="4" fontId="14" fillId="34" borderId="61" xfId="46" applyNumberFormat="1" applyFont="1" applyFill="1" applyBorder="1" applyAlignment="1">
      <alignment horizontal="right" wrapText="1"/>
      <protection/>
    </xf>
    <xf numFmtId="0" fontId="14" fillId="34" borderId="42" xfId="46" applyFont="1" applyFill="1" applyBorder="1" applyAlignment="1">
      <alignment horizontal="left" wrapText="1"/>
      <protection/>
    </xf>
    <xf numFmtId="0" fontId="14" fillId="0" borderId="0" xfId="0" applyFont="1" applyBorder="1" applyAlignment="1">
      <alignment horizontal="right"/>
    </xf>
    <xf numFmtId="0" fontId="3" fillId="0" borderId="0" xfId="46" applyFont="1" applyBorder="1">
      <alignment/>
      <protection/>
    </xf>
    <xf numFmtId="0" fontId="3" fillId="0" borderId="22" xfId="46" applyFont="1" applyBorder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6" fillId="33" borderId="19" xfId="46" applyNumberFormat="1" applyFont="1" applyFill="1" applyBorder="1" applyAlignment="1">
      <alignment horizontal="left"/>
      <protection/>
    </xf>
    <xf numFmtId="0" fontId="16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0" fontId="17" fillId="33" borderId="19" xfId="46" applyFont="1" applyFill="1" applyBorder="1">
      <alignment/>
      <protection/>
    </xf>
    <xf numFmtId="167" fontId="17" fillId="33" borderId="19" xfId="46" applyNumberFormat="1" applyFont="1" applyFill="1" applyBorder="1">
      <alignment/>
      <protection/>
    </xf>
    <xf numFmtId="3" fontId="3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4" fillId="34" borderId="70" xfId="46" applyNumberFormat="1" applyFont="1" applyFill="1" applyBorder="1" applyAlignment="1">
      <alignment horizontal="left" wrapText="1"/>
      <protection/>
    </xf>
    <xf numFmtId="49" fontId="15" fillId="0" borderId="71" xfId="0" applyNumberFormat="1" applyFont="1" applyBorder="1" applyAlignment="1">
      <alignment horizontal="left" wrapText="1"/>
    </xf>
    <xf numFmtId="0" fontId="9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2">
      <selection activeCell="A1" sqref="A1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80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>
        <f>Rekapitulace!H1</f>
        <v>1</v>
      </c>
      <c r="D2" s="6" t="str">
        <f>Rekapitulace!G2</f>
        <v>Kanalizace - stoka B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75" customHeight="1">
      <c r="A5" s="16" t="s">
        <v>84</v>
      </c>
      <c r="B5" s="17"/>
      <c r="C5" s="18" t="s">
        <v>85</v>
      </c>
      <c r="D5" s="19"/>
      <c r="E5" s="20"/>
      <c r="F5" s="12" t="s">
        <v>6</v>
      </c>
      <c r="G5" s="13"/>
    </row>
    <row r="6" spans="1:15" ht="12.7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75" customHeight="1">
      <c r="A7" s="24" t="s">
        <v>82</v>
      </c>
      <c r="B7" s="25"/>
      <c r="C7" s="26" t="s">
        <v>83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209"/>
      <c r="D8" s="209"/>
      <c r="E8" s="210"/>
      <c r="F8" s="30" t="s">
        <v>12</v>
      </c>
      <c r="G8" s="31"/>
      <c r="H8" s="32"/>
      <c r="I8" s="33"/>
    </row>
    <row r="9" spans="1:8" ht="12.75">
      <c r="A9" s="29" t="s">
        <v>13</v>
      </c>
      <c r="B9" s="12"/>
      <c r="C9" s="209">
        <f>Projektant</f>
        <v>0</v>
      </c>
      <c r="D9" s="209"/>
      <c r="E9" s="210"/>
      <c r="F9" s="12"/>
      <c r="G9" s="34"/>
      <c r="H9" s="35"/>
    </row>
    <row r="10" spans="1:8" ht="12.75">
      <c r="A10" s="29" t="s">
        <v>14</v>
      </c>
      <c r="B10" s="12"/>
      <c r="C10" s="209"/>
      <c r="D10" s="209"/>
      <c r="E10" s="209"/>
      <c r="F10" s="36"/>
      <c r="G10" s="37"/>
      <c r="H10" s="38"/>
    </row>
    <row r="11" spans="1:57" ht="13.5" customHeight="1">
      <c r="A11" s="29" t="s">
        <v>15</v>
      </c>
      <c r="B11" s="12"/>
      <c r="C11" s="209"/>
      <c r="D11" s="209"/>
      <c r="E11" s="209"/>
      <c r="F11" s="39" t="s">
        <v>16</v>
      </c>
      <c r="G11" s="40" t="s">
        <v>82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Rekapitulace!A20</f>
        <v>geodetické práce</v>
      </c>
      <c r="E15" s="58"/>
      <c r="F15" s="59"/>
      <c r="G15" s="56">
        <f>Rekapitulace!I20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Rekapitulace!A21</f>
        <v>TDI, BOZP</v>
      </c>
      <c r="E16" s="60"/>
      <c r="F16" s="61"/>
      <c r="G16" s="56">
        <f>Rekapitulace!I21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Rekapitulace!A22</f>
        <v>Zařízení staveniště</v>
      </c>
      <c r="E17" s="60"/>
      <c r="F17" s="61"/>
      <c r="G17" s="56">
        <f>Rekapitulace!I22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Rekapitulace!A23</f>
        <v>Provoz investora</v>
      </c>
      <c r="E18" s="60"/>
      <c r="F18" s="61"/>
      <c r="G18" s="56">
        <f>Rekapitulace!I23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Rekapitulace!A24</f>
        <v>Kompletační činnost (IČD)</v>
      </c>
      <c r="E19" s="60"/>
      <c r="F19" s="61"/>
      <c r="G19" s="56">
        <f>Rekapitulace!I24</f>
        <v>0</v>
      </c>
    </row>
    <row r="20" spans="1:7" ht="15.75" customHeight="1">
      <c r="A20" s="64"/>
      <c r="B20" s="55"/>
      <c r="C20" s="56"/>
      <c r="D20" s="9" t="str">
        <f>Rekapitulace!A25</f>
        <v>Rezerva rozpočtu</v>
      </c>
      <c r="E20" s="60"/>
      <c r="F20" s="61"/>
      <c r="G20" s="56">
        <f>Rekapitulace!I25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35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2" t="s">
        <v>33</v>
      </c>
      <c r="B23" s="213"/>
      <c r="C23" s="66">
        <f>C22+G23</f>
        <v>0</v>
      </c>
      <c r="D23" s="67" t="s">
        <v>34</v>
      </c>
      <c r="E23" s="68"/>
      <c r="F23" s="69"/>
      <c r="G23" s="56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5" t="s">
        <v>38</v>
      </c>
      <c r="B25" s="35"/>
      <c r="C25" s="75"/>
      <c r="D25" s="35" t="s">
        <v>38</v>
      </c>
      <c r="F25" s="76" t="s">
        <v>38</v>
      </c>
      <c r="G25" s="77"/>
    </row>
    <row r="26" spans="1:7" ht="37.5" customHeight="1">
      <c r="A26" s="65" t="s">
        <v>39</v>
      </c>
      <c r="B26" s="78"/>
      <c r="C26" s="75"/>
      <c r="D26" s="35" t="s">
        <v>39</v>
      </c>
      <c r="F26" s="76" t="s">
        <v>39</v>
      </c>
      <c r="G26" s="77"/>
    </row>
    <row r="27" spans="1:7" ht="12.75">
      <c r="A27" s="65"/>
      <c r="B27" s="79"/>
      <c r="C27" s="75"/>
      <c r="D27" s="35"/>
      <c r="F27" s="76"/>
      <c r="G27" s="77"/>
    </row>
    <row r="28" spans="1:7" ht="12.75">
      <c r="A28" s="65" t="s">
        <v>40</v>
      </c>
      <c r="B28" s="35"/>
      <c r="C28" s="75"/>
      <c r="D28" s="76" t="s">
        <v>41</v>
      </c>
      <c r="E28" s="75"/>
      <c r="F28" s="80" t="s">
        <v>41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 ht="12.75">
      <c r="A30" s="83" t="s">
        <v>42</v>
      </c>
      <c r="B30" s="84"/>
      <c r="C30" s="85">
        <v>21</v>
      </c>
      <c r="D30" s="84" t="s">
        <v>43</v>
      </c>
      <c r="E30" s="86"/>
      <c r="F30" s="204">
        <f>C23-F32</f>
        <v>0</v>
      </c>
      <c r="G30" s="205"/>
    </row>
    <row r="31" spans="1:7" ht="12.75">
      <c r="A31" s="83" t="s">
        <v>44</v>
      </c>
      <c r="B31" s="84"/>
      <c r="C31" s="85">
        <f>SazbaDPH1</f>
        <v>21</v>
      </c>
      <c r="D31" s="84" t="s">
        <v>45</v>
      </c>
      <c r="E31" s="86"/>
      <c r="F31" s="204">
        <f>ROUND(PRODUCT(F30,C31/100),0)</f>
        <v>0</v>
      </c>
      <c r="G31" s="205"/>
    </row>
    <row r="32" spans="1:7" ht="12.75">
      <c r="A32" s="83" t="s">
        <v>42</v>
      </c>
      <c r="B32" s="84"/>
      <c r="C32" s="85">
        <v>0</v>
      </c>
      <c r="D32" s="84" t="s">
        <v>45</v>
      </c>
      <c r="E32" s="86"/>
      <c r="F32" s="204">
        <v>0</v>
      </c>
      <c r="G32" s="205"/>
    </row>
    <row r="33" spans="1:7" ht="12.75">
      <c r="A33" s="83" t="s">
        <v>44</v>
      </c>
      <c r="B33" s="87"/>
      <c r="C33" s="88">
        <f>SazbaDPH2</f>
        <v>0</v>
      </c>
      <c r="D33" s="84" t="s">
        <v>45</v>
      </c>
      <c r="E33" s="61"/>
      <c r="F33" s="204">
        <f>ROUND(PRODUCT(F32,C33/100),0)</f>
        <v>0</v>
      </c>
      <c r="G33" s="205"/>
    </row>
    <row r="34" spans="1:7" s="92" customFormat="1" ht="19.5" customHeight="1" thickBot="1">
      <c r="A34" s="89" t="s">
        <v>46</v>
      </c>
      <c r="B34" s="90"/>
      <c r="C34" s="90"/>
      <c r="D34" s="90"/>
      <c r="E34" s="91"/>
      <c r="F34" s="206">
        <f>ROUND(SUM(F30:F33),0)</f>
        <v>0</v>
      </c>
      <c r="G34" s="207"/>
    </row>
    <row r="36" spans="1:8" ht="12.75">
      <c r="A36" s="93" t="s">
        <v>47</v>
      </c>
      <c r="B36" s="93"/>
      <c r="C36" s="93"/>
      <c r="D36" s="93"/>
      <c r="E36" s="93"/>
      <c r="F36" s="93"/>
      <c r="G36" s="93"/>
      <c r="H36" s="3" t="s">
        <v>5</v>
      </c>
    </row>
    <row r="37" spans="1:8" ht="14.25" customHeight="1">
      <c r="A37" s="93"/>
      <c r="B37" s="208"/>
      <c r="C37" s="208"/>
      <c r="D37" s="208"/>
      <c r="E37" s="208"/>
      <c r="F37" s="208"/>
      <c r="G37" s="208"/>
      <c r="H37" s="3" t="s">
        <v>5</v>
      </c>
    </row>
    <row r="38" spans="1:8" ht="12.75" customHeight="1">
      <c r="A38" s="94"/>
      <c r="B38" s="208"/>
      <c r="C38" s="208"/>
      <c r="D38" s="208"/>
      <c r="E38" s="208"/>
      <c r="F38" s="208"/>
      <c r="G38" s="208"/>
      <c r="H38" s="3" t="s">
        <v>5</v>
      </c>
    </row>
    <row r="39" spans="1:8" ht="12.75">
      <c r="A39" s="94"/>
      <c r="B39" s="208"/>
      <c r="C39" s="208"/>
      <c r="D39" s="208"/>
      <c r="E39" s="208"/>
      <c r="F39" s="208"/>
      <c r="G39" s="208"/>
      <c r="H39" s="3" t="s">
        <v>5</v>
      </c>
    </row>
    <row r="40" spans="1:8" ht="12.75">
      <c r="A40" s="94"/>
      <c r="B40" s="208"/>
      <c r="C40" s="208"/>
      <c r="D40" s="208"/>
      <c r="E40" s="208"/>
      <c r="F40" s="208"/>
      <c r="G40" s="208"/>
      <c r="H40" s="3" t="s">
        <v>5</v>
      </c>
    </row>
    <row r="41" spans="1:8" ht="12.75">
      <c r="A41" s="94"/>
      <c r="B41" s="208"/>
      <c r="C41" s="208"/>
      <c r="D41" s="208"/>
      <c r="E41" s="208"/>
      <c r="F41" s="208"/>
      <c r="G41" s="208"/>
      <c r="H41" s="3" t="s">
        <v>5</v>
      </c>
    </row>
    <row r="42" spans="1:8" ht="12.75">
      <c r="A42" s="94"/>
      <c r="B42" s="208"/>
      <c r="C42" s="208"/>
      <c r="D42" s="208"/>
      <c r="E42" s="208"/>
      <c r="F42" s="208"/>
      <c r="G42" s="208"/>
      <c r="H42" s="3" t="s">
        <v>5</v>
      </c>
    </row>
    <row r="43" spans="1:8" ht="12.75">
      <c r="A43" s="94"/>
      <c r="B43" s="208"/>
      <c r="C43" s="208"/>
      <c r="D43" s="208"/>
      <c r="E43" s="208"/>
      <c r="F43" s="208"/>
      <c r="G43" s="208"/>
      <c r="H43" s="3" t="s">
        <v>5</v>
      </c>
    </row>
    <row r="44" spans="1:8" ht="12.75">
      <c r="A44" s="94"/>
      <c r="B44" s="208"/>
      <c r="C44" s="208"/>
      <c r="D44" s="208"/>
      <c r="E44" s="208"/>
      <c r="F44" s="208"/>
      <c r="G44" s="208"/>
      <c r="H44" s="3" t="s">
        <v>5</v>
      </c>
    </row>
    <row r="45" spans="1:8" ht="0.75" customHeight="1">
      <c r="A45" s="94"/>
      <c r="B45" s="208"/>
      <c r="C45" s="208"/>
      <c r="D45" s="208"/>
      <c r="E45" s="208"/>
      <c r="F45" s="208"/>
      <c r="G45" s="208"/>
      <c r="H45" s="3" t="s">
        <v>5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14" t="s">
        <v>48</v>
      </c>
      <c r="B1" s="215"/>
      <c r="C1" s="95" t="str">
        <f>CONCATENATE(cislostavby," ",nazevstavby)</f>
        <v>13-M-26 Splašková kanalizace ul. Školní</v>
      </c>
      <c r="D1" s="96"/>
      <c r="E1" s="97"/>
      <c r="F1" s="96"/>
      <c r="G1" s="98" t="s">
        <v>49</v>
      </c>
      <c r="H1" s="99">
        <v>1</v>
      </c>
      <c r="I1" s="100"/>
    </row>
    <row r="2" spans="1:9" ht="13.5" thickBot="1">
      <c r="A2" s="216" t="s">
        <v>50</v>
      </c>
      <c r="B2" s="217"/>
      <c r="C2" s="101" t="str">
        <f>CONCATENATE(cisloobjektu," ",nazevobjektu)</f>
        <v>02 stoka B</v>
      </c>
      <c r="D2" s="102"/>
      <c r="E2" s="103"/>
      <c r="F2" s="102"/>
      <c r="G2" s="218" t="s">
        <v>86</v>
      </c>
      <c r="H2" s="219"/>
      <c r="I2" s="220"/>
    </row>
    <row r="3" ht="13.5" thickTop="1">
      <c r="F3" s="35"/>
    </row>
    <row r="4" spans="1:9" ht="19.5" customHeight="1">
      <c r="A4" s="104" t="s">
        <v>51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5" customFormat="1" ht="13.5" thickBot="1">
      <c r="A6" s="107"/>
      <c r="B6" s="108" t="s">
        <v>52</v>
      </c>
      <c r="C6" s="108"/>
      <c r="D6" s="109"/>
      <c r="E6" s="110" t="s">
        <v>53</v>
      </c>
      <c r="F6" s="111" t="s">
        <v>54</v>
      </c>
      <c r="G6" s="111" t="s">
        <v>55</v>
      </c>
      <c r="H6" s="111" t="s">
        <v>56</v>
      </c>
      <c r="I6" s="112" t="s">
        <v>30</v>
      </c>
    </row>
    <row r="7" spans="1:9" s="35" customFormat="1" ht="12.75">
      <c r="A7" s="199" t="str">
        <f>Položky!B7</f>
        <v>1</v>
      </c>
      <c r="B7" s="113" t="str">
        <f>Položky!C7</f>
        <v>Zemní práce</v>
      </c>
      <c r="D7" s="114"/>
      <c r="E7" s="200">
        <f>Položky!BC52</f>
        <v>0</v>
      </c>
      <c r="F7" s="201">
        <f>Položky!BD52</f>
        <v>0</v>
      </c>
      <c r="G7" s="201">
        <f>Položky!BE52</f>
        <v>0</v>
      </c>
      <c r="H7" s="201">
        <f>Položky!BF52</f>
        <v>0</v>
      </c>
      <c r="I7" s="202">
        <f>Položky!BG52</f>
        <v>0</v>
      </c>
    </row>
    <row r="8" spans="1:9" s="35" customFormat="1" ht="12.75">
      <c r="A8" s="199" t="str">
        <f>Položky!B53</f>
        <v>4</v>
      </c>
      <c r="B8" s="113" t="str">
        <f>Položky!C53</f>
        <v>Vodorovné konstrukce</v>
      </c>
      <c r="D8" s="114"/>
      <c r="E8" s="200">
        <f>Položky!BC58</f>
        <v>0</v>
      </c>
      <c r="F8" s="201">
        <f>Položky!BD58</f>
        <v>0</v>
      </c>
      <c r="G8" s="201">
        <f>Položky!BE58</f>
        <v>0</v>
      </c>
      <c r="H8" s="201">
        <f>Položky!BF58</f>
        <v>0</v>
      </c>
      <c r="I8" s="202">
        <f>Položky!BG58</f>
        <v>0</v>
      </c>
    </row>
    <row r="9" spans="1:9" s="35" customFormat="1" ht="12.75">
      <c r="A9" s="199" t="str">
        <f>Položky!B59</f>
        <v>5</v>
      </c>
      <c r="B9" s="113" t="str">
        <f>Položky!C59</f>
        <v>Komunikace</v>
      </c>
      <c r="D9" s="114"/>
      <c r="E9" s="200">
        <f>Položky!BC69</f>
        <v>0</v>
      </c>
      <c r="F9" s="201">
        <f>Položky!BD69</f>
        <v>0</v>
      </c>
      <c r="G9" s="201">
        <f>Položky!BE69</f>
        <v>0</v>
      </c>
      <c r="H9" s="201">
        <f>Položky!BF69</f>
        <v>0</v>
      </c>
      <c r="I9" s="202">
        <f>Položky!BG69</f>
        <v>0</v>
      </c>
    </row>
    <row r="10" spans="1:9" s="35" customFormat="1" ht="12.75">
      <c r="A10" s="199" t="str">
        <f>Položky!B70</f>
        <v>8</v>
      </c>
      <c r="B10" s="113" t="str">
        <f>Položky!C70</f>
        <v>Trubní vedení</v>
      </c>
      <c r="D10" s="114"/>
      <c r="E10" s="200">
        <f>Položky!BC83</f>
        <v>0</v>
      </c>
      <c r="F10" s="201">
        <f>Položky!BD83</f>
        <v>0</v>
      </c>
      <c r="G10" s="201">
        <f>Položky!BE83</f>
        <v>0</v>
      </c>
      <c r="H10" s="201">
        <f>Položky!BF83</f>
        <v>0</v>
      </c>
      <c r="I10" s="202">
        <f>Položky!BG83</f>
        <v>0</v>
      </c>
    </row>
    <row r="11" spans="1:9" s="35" customFormat="1" ht="12.75">
      <c r="A11" s="199" t="str">
        <f>Položky!B84</f>
        <v>91</v>
      </c>
      <c r="B11" s="113" t="str">
        <f>Položky!C84</f>
        <v>Doplňující práce na komunikaci</v>
      </c>
      <c r="D11" s="114"/>
      <c r="E11" s="200">
        <f>Položky!BC88</f>
        <v>0</v>
      </c>
      <c r="F11" s="201">
        <f>Položky!BD88</f>
        <v>0</v>
      </c>
      <c r="G11" s="201">
        <f>Položky!BE88</f>
        <v>0</v>
      </c>
      <c r="H11" s="201">
        <f>Položky!BF88</f>
        <v>0</v>
      </c>
      <c r="I11" s="202">
        <f>Položky!BG88</f>
        <v>0</v>
      </c>
    </row>
    <row r="12" spans="1:9" s="35" customFormat="1" ht="12.75">
      <c r="A12" s="199" t="str">
        <f>Položky!B89</f>
        <v>97</v>
      </c>
      <c r="B12" s="113" t="str">
        <f>Položky!C89</f>
        <v>Prorážení otvorů</v>
      </c>
      <c r="D12" s="114"/>
      <c r="E12" s="200">
        <f>Položky!BC91</f>
        <v>0</v>
      </c>
      <c r="F12" s="201">
        <f>Položky!BD91</f>
        <v>0</v>
      </c>
      <c r="G12" s="201">
        <f>Položky!BE91</f>
        <v>0</v>
      </c>
      <c r="H12" s="201">
        <f>Položky!BF91</f>
        <v>0</v>
      </c>
      <c r="I12" s="202">
        <f>Položky!BG91</f>
        <v>0</v>
      </c>
    </row>
    <row r="13" spans="1:9" s="35" customFormat="1" ht="12.75">
      <c r="A13" s="199" t="str">
        <f>Položky!B92</f>
        <v>99</v>
      </c>
      <c r="B13" s="113" t="str">
        <f>Položky!C92</f>
        <v>Staveništní přesun hmot</v>
      </c>
      <c r="D13" s="114"/>
      <c r="E13" s="200">
        <f>Položky!BC94</f>
        <v>0</v>
      </c>
      <c r="F13" s="201">
        <f>Položky!BD94</f>
        <v>0</v>
      </c>
      <c r="G13" s="201">
        <f>Položky!BE94</f>
        <v>0</v>
      </c>
      <c r="H13" s="201">
        <f>Položky!BF94</f>
        <v>0</v>
      </c>
      <c r="I13" s="202">
        <f>Položky!BG94</f>
        <v>0</v>
      </c>
    </row>
    <row r="14" spans="1:9" s="35" customFormat="1" ht="13.5" thickBot="1">
      <c r="A14" s="199" t="str">
        <f>Položky!B95</f>
        <v>D96</v>
      </c>
      <c r="B14" s="113" t="str">
        <f>Položky!C95</f>
        <v>Přesuny suti a vybouraných hmot</v>
      </c>
      <c r="D14" s="114"/>
      <c r="E14" s="200">
        <f>Položky!BC99</f>
        <v>0</v>
      </c>
      <c r="F14" s="201">
        <f>Položky!BD99</f>
        <v>0</v>
      </c>
      <c r="G14" s="201">
        <f>Položky!BE99</f>
        <v>0</v>
      </c>
      <c r="H14" s="201">
        <f>Položky!BF99</f>
        <v>0</v>
      </c>
      <c r="I14" s="202">
        <f>Položky!BG99</f>
        <v>0</v>
      </c>
    </row>
    <row r="15" spans="1:9" s="121" customFormat="1" ht="13.5" thickBot="1">
      <c r="A15" s="115"/>
      <c r="B15" s="116" t="s">
        <v>57</v>
      </c>
      <c r="C15" s="116"/>
      <c r="D15" s="117"/>
      <c r="E15" s="118">
        <f>SUM(E7:E14)</f>
        <v>0</v>
      </c>
      <c r="F15" s="119">
        <f>SUM(F7:F14)</f>
        <v>0</v>
      </c>
      <c r="G15" s="119">
        <f>SUM(G7:G14)</f>
        <v>0</v>
      </c>
      <c r="H15" s="119">
        <f>SUM(H7:H14)</f>
        <v>0</v>
      </c>
      <c r="I15" s="120">
        <f>SUM(I7:I14)</f>
        <v>0</v>
      </c>
    </row>
    <row r="16" spans="1:9" ht="12.75">
      <c r="A16" s="35"/>
      <c r="B16" s="35"/>
      <c r="C16" s="35"/>
      <c r="D16" s="35"/>
      <c r="E16" s="35"/>
      <c r="F16" s="35"/>
      <c r="G16" s="35"/>
      <c r="H16" s="35"/>
      <c r="I16" s="35"/>
    </row>
    <row r="17" spans="1:57" ht="19.5" customHeight="1">
      <c r="A17" s="105" t="s">
        <v>58</v>
      </c>
      <c r="B17" s="105"/>
      <c r="C17" s="105"/>
      <c r="D17" s="105"/>
      <c r="E17" s="105"/>
      <c r="F17" s="105"/>
      <c r="G17" s="122"/>
      <c r="H17" s="105"/>
      <c r="I17" s="105"/>
      <c r="BA17" s="41"/>
      <c r="BB17" s="41"/>
      <c r="BC17" s="41"/>
      <c r="BD17" s="41"/>
      <c r="BE17" s="41"/>
    </row>
    <row r="18" ht="13.5" thickBot="1"/>
    <row r="19" spans="1:9" ht="12.75">
      <c r="A19" s="70" t="s">
        <v>59</v>
      </c>
      <c r="B19" s="71"/>
      <c r="C19" s="71"/>
      <c r="D19" s="123"/>
      <c r="E19" s="124" t="s">
        <v>60</v>
      </c>
      <c r="F19" s="125" t="s">
        <v>61</v>
      </c>
      <c r="G19" s="126" t="s">
        <v>62</v>
      </c>
      <c r="H19" s="127"/>
      <c r="I19" s="128" t="s">
        <v>60</v>
      </c>
    </row>
    <row r="20" spans="1:53" ht="12.75">
      <c r="A20" s="64" t="s">
        <v>233</v>
      </c>
      <c r="B20" s="55"/>
      <c r="C20" s="55"/>
      <c r="D20" s="129"/>
      <c r="E20" s="130"/>
      <c r="F20" s="131"/>
      <c r="G20" s="132">
        <f aca="true" t="shared" si="0" ref="G20:G25">CHOOSE(BA20+1,HSV+PSV,HSV+PSV+Mont,HSV+PSV+Dodavka+Mont,HSV,PSV,Mont,Dodavka,Mont+Dodavka,0)</f>
        <v>0</v>
      </c>
      <c r="H20" s="133"/>
      <c r="I20" s="134">
        <f aca="true" t="shared" si="1" ref="I20:I25">E20+F20*G20/100</f>
        <v>0</v>
      </c>
      <c r="BA20" s="3">
        <v>0</v>
      </c>
    </row>
    <row r="21" spans="1:53" ht="12.75">
      <c r="A21" s="64" t="s">
        <v>234</v>
      </c>
      <c r="B21" s="55"/>
      <c r="C21" s="55"/>
      <c r="D21" s="129"/>
      <c r="E21" s="130"/>
      <c r="F21" s="131"/>
      <c r="G21" s="132">
        <f t="shared" si="0"/>
        <v>0</v>
      </c>
      <c r="H21" s="133"/>
      <c r="I21" s="134">
        <f t="shared" si="1"/>
        <v>0</v>
      </c>
      <c r="BA21" s="3">
        <v>0</v>
      </c>
    </row>
    <row r="22" spans="1:53" ht="12.75">
      <c r="A22" s="64" t="s">
        <v>235</v>
      </c>
      <c r="B22" s="55"/>
      <c r="C22" s="55"/>
      <c r="D22" s="129"/>
      <c r="E22" s="130"/>
      <c r="F22" s="131"/>
      <c r="G22" s="132">
        <f t="shared" si="0"/>
        <v>0</v>
      </c>
      <c r="H22" s="133"/>
      <c r="I22" s="134">
        <f t="shared" si="1"/>
        <v>0</v>
      </c>
      <c r="BA22" s="3">
        <v>0</v>
      </c>
    </row>
    <row r="23" spans="1:53" ht="12.75">
      <c r="A23" s="64" t="s">
        <v>236</v>
      </c>
      <c r="B23" s="55"/>
      <c r="C23" s="55"/>
      <c r="D23" s="129"/>
      <c r="E23" s="130"/>
      <c r="F23" s="131"/>
      <c r="G23" s="132">
        <f t="shared" si="0"/>
        <v>0</v>
      </c>
      <c r="H23" s="133"/>
      <c r="I23" s="134">
        <f t="shared" si="1"/>
        <v>0</v>
      </c>
      <c r="BA23" s="3">
        <v>1</v>
      </c>
    </row>
    <row r="24" spans="1:53" ht="12.75">
      <c r="A24" s="64" t="s">
        <v>237</v>
      </c>
      <c r="B24" s="55"/>
      <c r="C24" s="55"/>
      <c r="D24" s="129"/>
      <c r="E24" s="130"/>
      <c r="F24" s="131"/>
      <c r="G24" s="132">
        <f t="shared" si="0"/>
        <v>0</v>
      </c>
      <c r="H24" s="133"/>
      <c r="I24" s="134">
        <f t="shared" si="1"/>
        <v>0</v>
      </c>
      <c r="BA24" s="3">
        <v>2</v>
      </c>
    </row>
    <row r="25" spans="1:53" ht="12.75">
      <c r="A25" s="64" t="s">
        <v>238</v>
      </c>
      <c r="B25" s="55"/>
      <c r="C25" s="55"/>
      <c r="D25" s="129"/>
      <c r="E25" s="130"/>
      <c r="F25" s="131"/>
      <c r="G25" s="132">
        <f t="shared" si="0"/>
        <v>0</v>
      </c>
      <c r="H25" s="133"/>
      <c r="I25" s="134">
        <f t="shared" si="1"/>
        <v>0</v>
      </c>
      <c r="BA25" s="3">
        <v>2</v>
      </c>
    </row>
    <row r="26" spans="1:9" ht="13.5" thickBot="1">
      <c r="A26" s="135"/>
      <c r="B26" s="136" t="s">
        <v>63</v>
      </c>
      <c r="C26" s="137"/>
      <c r="D26" s="138"/>
      <c r="E26" s="139"/>
      <c r="F26" s="140"/>
      <c r="G26" s="140"/>
      <c r="H26" s="221">
        <f>SUM(I20:I25)</f>
        <v>0</v>
      </c>
      <c r="I26" s="222"/>
    </row>
    <row r="28" spans="2:9" ht="12.75">
      <c r="B28" s="121"/>
      <c r="F28" s="141"/>
      <c r="G28" s="142"/>
      <c r="H28" s="142"/>
      <c r="I28" s="143"/>
    </row>
    <row r="29" spans="6:9" ht="12.75"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172"/>
  <sheetViews>
    <sheetView showGridLines="0" showZeros="0" tabSelected="1" zoomScalePageLayoutView="0" workbookViewId="0" topLeftCell="A1">
      <selection activeCell="A99" sqref="A99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52" customWidth="1"/>
    <col min="6" max="6" width="9.875" style="144" customWidth="1"/>
    <col min="7" max="7" width="13.875" style="144" customWidth="1"/>
    <col min="8" max="11" width="11.125" style="144" customWidth="1"/>
    <col min="12" max="12" width="75.375" style="144" customWidth="1"/>
    <col min="13" max="13" width="45.25390625" style="144" customWidth="1"/>
    <col min="14" max="14" width="75.375" style="144" customWidth="1"/>
    <col min="15" max="15" width="45.25390625" style="144" customWidth="1"/>
    <col min="16" max="16384" width="9.125" style="144" customWidth="1"/>
  </cols>
  <sheetData>
    <row r="1" spans="1:7" ht="15.75">
      <c r="A1" s="225" t="s">
        <v>81</v>
      </c>
      <c r="B1" s="225"/>
      <c r="C1" s="225"/>
      <c r="D1" s="225"/>
      <c r="E1" s="225"/>
      <c r="F1" s="225"/>
      <c r="G1" s="225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3.5" thickTop="1">
      <c r="A3" s="214" t="s">
        <v>48</v>
      </c>
      <c r="B3" s="215"/>
      <c r="C3" s="95" t="str">
        <f>CONCATENATE(cislostavby," ",nazevstavby)</f>
        <v>13-M-26 Splašková kanalizace ul. Školní</v>
      </c>
      <c r="D3" s="96"/>
      <c r="E3" s="148" t="s">
        <v>64</v>
      </c>
      <c r="F3" s="149">
        <f>Rekapitulace!H1</f>
        <v>1</v>
      </c>
      <c r="G3" s="150"/>
    </row>
    <row r="4" spans="1:7" ht="13.5" thickBot="1">
      <c r="A4" s="226" t="s">
        <v>50</v>
      </c>
      <c r="B4" s="217"/>
      <c r="C4" s="101" t="str">
        <f>CONCATENATE(cisloobjektu," ",nazevobjektu)</f>
        <v>02 stoka B</v>
      </c>
      <c r="D4" s="102"/>
      <c r="E4" s="227" t="str">
        <f>Rekapitulace!G2</f>
        <v>Kanalizace - stoka B</v>
      </c>
      <c r="F4" s="228"/>
      <c r="G4" s="229"/>
    </row>
    <row r="5" spans="1:7" ht="13.5" thickTop="1">
      <c r="A5" s="151"/>
      <c r="G5" s="153"/>
    </row>
    <row r="6" spans="1:11" ht="22.5">
      <c r="A6" s="154" t="s">
        <v>65</v>
      </c>
      <c r="B6" s="155" t="s">
        <v>66</v>
      </c>
      <c r="C6" s="155" t="s">
        <v>67</v>
      </c>
      <c r="D6" s="155" t="s">
        <v>68</v>
      </c>
      <c r="E6" s="156" t="s">
        <v>69</v>
      </c>
      <c r="F6" s="155" t="s">
        <v>70</v>
      </c>
      <c r="G6" s="157" t="s">
        <v>71</v>
      </c>
      <c r="H6" s="158" t="s">
        <v>72</v>
      </c>
      <c r="I6" s="158" t="s">
        <v>73</v>
      </c>
      <c r="J6" s="158" t="s">
        <v>74</v>
      </c>
      <c r="K6" s="158" t="s">
        <v>75</v>
      </c>
    </row>
    <row r="7" spans="1:17" ht="12.75">
      <c r="A7" s="159" t="s">
        <v>76</v>
      </c>
      <c r="B7" s="160" t="s">
        <v>77</v>
      </c>
      <c r="C7" s="161" t="s">
        <v>78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 ht="12.75">
      <c r="A8" s="168">
        <v>1</v>
      </c>
      <c r="B8" s="169" t="s">
        <v>87</v>
      </c>
      <c r="C8" s="170" t="s">
        <v>88</v>
      </c>
      <c r="D8" s="171" t="s">
        <v>89</v>
      </c>
      <c r="E8" s="172">
        <v>19.92</v>
      </c>
      <c r="F8" s="172">
        <v>0</v>
      </c>
      <c r="G8" s="173">
        <f>E8*F8</f>
        <v>0</v>
      </c>
      <c r="H8" s="174">
        <v>0</v>
      </c>
      <c r="I8" s="174">
        <f>E8*H8</f>
        <v>0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17" ht="12.75">
      <c r="A9" s="175"/>
      <c r="B9" s="176"/>
      <c r="C9" s="223" t="s">
        <v>90</v>
      </c>
      <c r="D9" s="224"/>
      <c r="E9" s="178">
        <v>19.92</v>
      </c>
      <c r="F9" s="179"/>
      <c r="G9" s="180"/>
      <c r="H9" s="181"/>
      <c r="I9" s="182"/>
      <c r="J9" s="181"/>
      <c r="K9" s="182"/>
      <c r="M9" s="177" t="s">
        <v>90</v>
      </c>
      <c r="O9" s="177"/>
      <c r="Q9" s="167"/>
    </row>
    <row r="10" spans="1:82" ht="12.75">
      <c r="A10" s="168">
        <v>2</v>
      </c>
      <c r="B10" s="169" t="s">
        <v>91</v>
      </c>
      <c r="C10" s="170" t="s">
        <v>92</v>
      </c>
      <c r="D10" s="171" t="s">
        <v>89</v>
      </c>
      <c r="E10" s="172">
        <v>247.08</v>
      </c>
      <c r="F10" s="172">
        <v>0</v>
      </c>
      <c r="G10" s="173">
        <f>E10*F10</f>
        <v>0</v>
      </c>
      <c r="H10" s="174">
        <v>0</v>
      </c>
      <c r="I10" s="174">
        <f>E10*H10</f>
        <v>0</v>
      </c>
      <c r="J10" s="174">
        <v>-0.72</v>
      </c>
      <c r="K10" s="174">
        <f>E10*J10</f>
        <v>-177.8976</v>
      </c>
      <c r="Q10" s="167">
        <v>2</v>
      </c>
      <c r="AA10" s="144">
        <v>1</v>
      </c>
      <c r="AB10" s="144">
        <v>1</v>
      </c>
      <c r="AC10" s="144">
        <v>1</v>
      </c>
      <c r="BB10" s="144">
        <v>1</v>
      </c>
      <c r="BC10" s="144">
        <f>IF(BB10=1,G10,0)</f>
        <v>0</v>
      </c>
      <c r="BD10" s="144">
        <f>IF(BB10=2,G10,0)</f>
        <v>0</v>
      </c>
      <c r="BE10" s="144">
        <f>IF(BB10=3,G10,0)</f>
        <v>0</v>
      </c>
      <c r="BF10" s="144">
        <f>IF(BB10=4,G10,0)</f>
        <v>0</v>
      </c>
      <c r="BG10" s="144">
        <f>IF(BB10=5,G10,0)</f>
        <v>0</v>
      </c>
      <c r="CA10" s="144">
        <v>1</v>
      </c>
      <c r="CB10" s="144">
        <v>1</v>
      </c>
      <c r="CC10" s="167"/>
      <c r="CD10" s="167"/>
    </row>
    <row r="11" spans="1:17" ht="12.75">
      <c r="A11" s="175"/>
      <c r="B11" s="176"/>
      <c r="C11" s="223" t="s">
        <v>93</v>
      </c>
      <c r="D11" s="224"/>
      <c r="E11" s="178">
        <v>247.08</v>
      </c>
      <c r="F11" s="179"/>
      <c r="G11" s="180"/>
      <c r="H11" s="181"/>
      <c r="I11" s="182"/>
      <c r="J11" s="181"/>
      <c r="K11" s="182"/>
      <c r="M11" s="177" t="s">
        <v>93</v>
      </c>
      <c r="O11" s="177"/>
      <c r="Q11" s="167"/>
    </row>
    <row r="12" spans="1:82" ht="12.75">
      <c r="A12" s="168">
        <v>3</v>
      </c>
      <c r="B12" s="169" t="s">
        <v>94</v>
      </c>
      <c r="C12" s="170" t="s">
        <v>95</v>
      </c>
      <c r="D12" s="171" t="s">
        <v>89</v>
      </c>
      <c r="E12" s="172">
        <v>247.08</v>
      </c>
      <c r="F12" s="172">
        <v>0</v>
      </c>
      <c r="G12" s="173">
        <f>E12*F12</f>
        <v>0</v>
      </c>
      <c r="H12" s="174">
        <v>0</v>
      </c>
      <c r="I12" s="174">
        <f>E12*H12</f>
        <v>0</v>
      </c>
      <c r="J12" s="174">
        <v>-0.181</v>
      </c>
      <c r="K12" s="174">
        <f>E12*J12</f>
        <v>-44.72148</v>
      </c>
      <c r="Q12" s="167">
        <v>2</v>
      </c>
      <c r="AA12" s="144">
        <v>1</v>
      </c>
      <c r="AB12" s="144">
        <v>1</v>
      </c>
      <c r="AC12" s="144">
        <v>1</v>
      </c>
      <c r="BB12" s="144">
        <v>1</v>
      </c>
      <c r="BC12" s="144">
        <f>IF(BB12=1,G12,0)</f>
        <v>0</v>
      </c>
      <c r="BD12" s="144">
        <f>IF(BB12=2,G12,0)</f>
        <v>0</v>
      </c>
      <c r="BE12" s="144">
        <f>IF(BB12=3,G12,0)</f>
        <v>0</v>
      </c>
      <c r="BF12" s="144">
        <f>IF(BB12=4,G12,0)</f>
        <v>0</v>
      </c>
      <c r="BG12" s="144">
        <f>IF(BB12=5,G12,0)</f>
        <v>0</v>
      </c>
      <c r="CA12" s="144">
        <v>1</v>
      </c>
      <c r="CB12" s="144">
        <v>1</v>
      </c>
      <c r="CC12" s="167"/>
      <c r="CD12" s="167"/>
    </row>
    <row r="13" spans="1:17" ht="12.75">
      <c r="A13" s="175"/>
      <c r="B13" s="176"/>
      <c r="C13" s="223" t="s">
        <v>93</v>
      </c>
      <c r="D13" s="224"/>
      <c r="E13" s="178">
        <v>247.08</v>
      </c>
      <c r="F13" s="179"/>
      <c r="G13" s="180"/>
      <c r="H13" s="181"/>
      <c r="I13" s="182"/>
      <c r="J13" s="181"/>
      <c r="K13" s="182"/>
      <c r="M13" s="177" t="s">
        <v>93</v>
      </c>
      <c r="O13" s="177"/>
      <c r="Q13" s="167"/>
    </row>
    <row r="14" spans="1:82" ht="12.75">
      <c r="A14" s="168">
        <v>4</v>
      </c>
      <c r="B14" s="169" t="s">
        <v>96</v>
      </c>
      <c r="C14" s="170" t="s">
        <v>97</v>
      </c>
      <c r="D14" s="171" t="s">
        <v>98</v>
      </c>
      <c r="E14" s="172">
        <v>6</v>
      </c>
      <c r="F14" s="172">
        <v>0</v>
      </c>
      <c r="G14" s="173">
        <f aca="true" t="shared" si="0" ref="G14:G19">E14*F14</f>
        <v>0</v>
      </c>
      <c r="H14" s="174">
        <v>0</v>
      </c>
      <c r="I14" s="174">
        <f aca="true" t="shared" si="1" ref="I14:I19">E14*H14</f>
        <v>0</v>
      </c>
      <c r="J14" s="174">
        <v>-0.145</v>
      </c>
      <c r="K14" s="174">
        <f aca="true" t="shared" si="2" ref="K14:K19">E14*J14</f>
        <v>-0.8699999999999999</v>
      </c>
      <c r="Q14" s="167">
        <v>2</v>
      </c>
      <c r="AA14" s="144">
        <v>1</v>
      </c>
      <c r="AB14" s="144">
        <v>1</v>
      </c>
      <c r="AC14" s="144">
        <v>1</v>
      </c>
      <c r="BB14" s="144">
        <v>1</v>
      </c>
      <c r="BC14" s="144">
        <f aca="true" t="shared" si="3" ref="BC14:BC19">IF(BB14=1,G14,0)</f>
        <v>0</v>
      </c>
      <c r="BD14" s="144">
        <f aca="true" t="shared" si="4" ref="BD14:BD19">IF(BB14=2,G14,0)</f>
        <v>0</v>
      </c>
      <c r="BE14" s="144">
        <f aca="true" t="shared" si="5" ref="BE14:BE19">IF(BB14=3,G14,0)</f>
        <v>0</v>
      </c>
      <c r="BF14" s="144">
        <f aca="true" t="shared" si="6" ref="BF14:BF19">IF(BB14=4,G14,0)</f>
        <v>0</v>
      </c>
      <c r="BG14" s="144">
        <f aca="true" t="shared" si="7" ref="BG14:BG19">IF(BB14=5,G14,0)</f>
        <v>0</v>
      </c>
      <c r="CA14" s="144">
        <v>1</v>
      </c>
      <c r="CB14" s="144">
        <v>1</v>
      </c>
      <c r="CC14" s="167"/>
      <c r="CD14" s="167"/>
    </row>
    <row r="15" spans="1:82" ht="12.75">
      <c r="A15" s="168">
        <v>5</v>
      </c>
      <c r="B15" s="169" t="s">
        <v>99</v>
      </c>
      <c r="C15" s="170" t="s">
        <v>100</v>
      </c>
      <c r="D15" s="171" t="s">
        <v>101</v>
      </c>
      <c r="E15" s="172">
        <v>20</v>
      </c>
      <c r="F15" s="172">
        <v>0</v>
      </c>
      <c r="G15" s="173">
        <f t="shared" si="0"/>
        <v>0</v>
      </c>
      <c r="H15" s="174">
        <v>0</v>
      </c>
      <c r="I15" s="174">
        <f t="shared" si="1"/>
        <v>0</v>
      </c>
      <c r="J15" s="174">
        <v>0</v>
      </c>
      <c r="K15" s="174">
        <f t="shared" si="2"/>
        <v>0</v>
      </c>
      <c r="Q15" s="167">
        <v>2</v>
      </c>
      <c r="AA15" s="144">
        <v>1</v>
      </c>
      <c r="AB15" s="144">
        <v>1</v>
      </c>
      <c r="AC15" s="144">
        <v>1</v>
      </c>
      <c r="BB15" s="144">
        <v>1</v>
      </c>
      <c r="BC15" s="144">
        <f t="shared" si="3"/>
        <v>0</v>
      </c>
      <c r="BD15" s="144">
        <f t="shared" si="4"/>
        <v>0</v>
      </c>
      <c r="BE15" s="144">
        <f t="shared" si="5"/>
        <v>0</v>
      </c>
      <c r="BF15" s="144">
        <f t="shared" si="6"/>
        <v>0</v>
      </c>
      <c r="BG15" s="144">
        <f t="shared" si="7"/>
        <v>0</v>
      </c>
      <c r="CA15" s="144">
        <v>1</v>
      </c>
      <c r="CB15" s="144">
        <v>1</v>
      </c>
      <c r="CC15" s="167"/>
      <c r="CD15" s="167"/>
    </row>
    <row r="16" spans="1:82" ht="12.75">
      <c r="A16" s="168">
        <v>6</v>
      </c>
      <c r="B16" s="169" t="s">
        <v>102</v>
      </c>
      <c r="C16" s="170" t="s">
        <v>103</v>
      </c>
      <c r="D16" s="171" t="s">
        <v>104</v>
      </c>
      <c r="E16" s="172">
        <v>20</v>
      </c>
      <c r="F16" s="172">
        <v>0</v>
      </c>
      <c r="G16" s="173">
        <f t="shared" si="0"/>
        <v>0</v>
      </c>
      <c r="H16" s="174">
        <v>0</v>
      </c>
      <c r="I16" s="174">
        <f t="shared" si="1"/>
        <v>0</v>
      </c>
      <c r="J16" s="174">
        <v>0</v>
      </c>
      <c r="K16" s="174">
        <f t="shared" si="2"/>
        <v>0</v>
      </c>
      <c r="Q16" s="167">
        <v>2</v>
      </c>
      <c r="AA16" s="144">
        <v>1</v>
      </c>
      <c r="AB16" s="144">
        <v>1</v>
      </c>
      <c r="AC16" s="144">
        <v>1</v>
      </c>
      <c r="BB16" s="144">
        <v>1</v>
      </c>
      <c r="BC16" s="144">
        <f t="shared" si="3"/>
        <v>0</v>
      </c>
      <c r="BD16" s="144">
        <f t="shared" si="4"/>
        <v>0</v>
      </c>
      <c r="BE16" s="144">
        <f t="shared" si="5"/>
        <v>0</v>
      </c>
      <c r="BF16" s="144">
        <f t="shared" si="6"/>
        <v>0</v>
      </c>
      <c r="BG16" s="144">
        <f t="shared" si="7"/>
        <v>0</v>
      </c>
      <c r="CA16" s="144">
        <v>1</v>
      </c>
      <c r="CB16" s="144">
        <v>1</v>
      </c>
      <c r="CC16" s="167"/>
      <c r="CD16" s="167"/>
    </row>
    <row r="17" spans="1:82" ht="12.75">
      <c r="A17" s="168">
        <v>7</v>
      </c>
      <c r="B17" s="169" t="s">
        <v>105</v>
      </c>
      <c r="C17" s="170" t="s">
        <v>106</v>
      </c>
      <c r="D17" s="171" t="s">
        <v>98</v>
      </c>
      <c r="E17" s="172">
        <v>50</v>
      </c>
      <c r="F17" s="172">
        <v>0</v>
      </c>
      <c r="G17" s="173">
        <f t="shared" si="0"/>
        <v>0</v>
      </c>
      <c r="H17" s="174">
        <v>0.0107</v>
      </c>
      <c r="I17" s="174">
        <f t="shared" si="1"/>
        <v>0.5349999999999999</v>
      </c>
      <c r="J17" s="174">
        <v>0</v>
      </c>
      <c r="K17" s="174">
        <f t="shared" si="2"/>
        <v>0</v>
      </c>
      <c r="Q17" s="167">
        <v>2</v>
      </c>
      <c r="AA17" s="144">
        <v>1</v>
      </c>
      <c r="AB17" s="144">
        <v>1</v>
      </c>
      <c r="AC17" s="144">
        <v>1</v>
      </c>
      <c r="BB17" s="144">
        <v>1</v>
      </c>
      <c r="BC17" s="144">
        <f t="shared" si="3"/>
        <v>0</v>
      </c>
      <c r="BD17" s="144">
        <f t="shared" si="4"/>
        <v>0</v>
      </c>
      <c r="BE17" s="144">
        <f t="shared" si="5"/>
        <v>0</v>
      </c>
      <c r="BF17" s="144">
        <f t="shared" si="6"/>
        <v>0</v>
      </c>
      <c r="BG17" s="144">
        <f t="shared" si="7"/>
        <v>0</v>
      </c>
      <c r="CA17" s="144">
        <v>1</v>
      </c>
      <c r="CB17" s="144">
        <v>1</v>
      </c>
      <c r="CC17" s="167"/>
      <c r="CD17" s="167"/>
    </row>
    <row r="18" spans="1:82" ht="12.75">
      <c r="A18" s="168">
        <v>8</v>
      </c>
      <c r="B18" s="169" t="s">
        <v>107</v>
      </c>
      <c r="C18" s="170" t="s">
        <v>108</v>
      </c>
      <c r="D18" s="171" t="s">
        <v>98</v>
      </c>
      <c r="E18" s="172">
        <v>30</v>
      </c>
      <c r="F18" s="172">
        <v>0</v>
      </c>
      <c r="G18" s="173">
        <f t="shared" si="0"/>
        <v>0</v>
      </c>
      <c r="H18" s="174">
        <v>0.06963</v>
      </c>
      <c r="I18" s="174">
        <f t="shared" si="1"/>
        <v>2.0888999999999998</v>
      </c>
      <c r="J18" s="174">
        <v>0</v>
      </c>
      <c r="K18" s="174">
        <f t="shared" si="2"/>
        <v>0</v>
      </c>
      <c r="Q18" s="167">
        <v>2</v>
      </c>
      <c r="AA18" s="144">
        <v>1</v>
      </c>
      <c r="AB18" s="144">
        <v>1</v>
      </c>
      <c r="AC18" s="144">
        <v>1</v>
      </c>
      <c r="BB18" s="144">
        <v>1</v>
      </c>
      <c r="BC18" s="144">
        <f t="shared" si="3"/>
        <v>0</v>
      </c>
      <c r="BD18" s="144">
        <f t="shared" si="4"/>
        <v>0</v>
      </c>
      <c r="BE18" s="144">
        <f t="shared" si="5"/>
        <v>0</v>
      </c>
      <c r="BF18" s="144">
        <f t="shared" si="6"/>
        <v>0</v>
      </c>
      <c r="BG18" s="144">
        <f t="shared" si="7"/>
        <v>0</v>
      </c>
      <c r="CA18" s="144">
        <v>1</v>
      </c>
      <c r="CB18" s="144">
        <v>1</v>
      </c>
      <c r="CC18" s="167"/>
      <c r="CD18" s="167"/>
    </row>
    <row r="19" spans="1:82" ht="12.75">
      <c r="A19" s="168">
        <v>9</v>
      </c>
      <c r="B19" s="169" t="s">
        <v>109</v>
      </c>
      <c r="C19" s="170" t="s">
        <v>110</v>
      </c>
      <c r="D19" s="171" t="s">
        <v>111</v>
      </c>
      <c r="E19" s="172">
        <v>144</v>
      </c>
      <c r="F19" s="172">
        <v>0</v>
      </c>
      <c r="G19" s="173">
        <f t="shared" si="0"/>
        <v>0</v>
      </c>
      <c r="H19" s="174">
        <v>0</v>
      </c>
      <c r="I19" s="174">
        <f t="shared" si="1"/>
        <v>0</v>
      </c>
      <c r="J19" s="174">
        <v>0</v>
      </c>
      <c r="K19" s="174">
        <f t="shared" si="2"/>
        <v>0</v>
      </c>
      <c r="Q19" s="167">
        <v>2</v>
      </c>
      <c r="AA19" s="144">
        <v>1</v>
      </c>
      <c r="AB19" s="144">
        <v>1</v>
      </c>
      <c r="AC19" s="144">
        <v>1</v>
      </c>
      <c r="BB19" s="144">
        <v>1</v>
      </c>
      <c r="BC19" s="144">
        <f t="shared" si="3"/>
        <v>0</v>
      </c>
      <c r="BD19" s="144">
        <f t="shared" si="4"/>
        <v>0</v>
      </c>
      <c r="BE19" s="144">
        <f t="shared" si="5"/>
        <v>0</v>
      </c>
      <c r="BF19" s="144">
        <f t="shared" si="6"/>
        <v>0</v>
      </c>
      <c r="BG19" s="144">
        <f t="shared" si="7"/>
        <v>0</v>
      </c>
      <c r="CA19" s="144">
        <v>1</v>
      </c>
      <c r="CB19" s="144">
        <v>1</v>
      </c>
      <c r="CC19" s="167"/>
      <c r="CD19" s="167"/>
    </row>
    <row r="20" spans="1:17" ht="12.75">
      <c r="A20" s="175"/>
      <c r="B20" s="176"/>
      <c r="C20" s="223" t="s">
        <v>112</v>
      </c>
      <c r="D20" s="224"/>
      <c r="E20" s="178">
        <v>144</v>
      </c>
      <c r="F20" s="179"/>
      <c r="G20" s="180"/>
      <c r="H20" s="181"/>
      <c r="I20" s="182"/>
      <c r="J20" s="181"/>
      <c r="K20" s="182"/>
      <c r="M20" s="177" t="s">
        <v>112</v>
      </c>
      <c r="O20" s="177"/>
      <c r="Q20" s="167"/>
    </row>
    <row r="21" spans="1:82" ht="12.75">
      <c r="A21" s="168">
        <v>10</v>
      </c>
      <c r="B21" s="169" t="s">
        <v>113</v>
      </c>
      <c r="C21" s="170" t="s">
        <v>114</v>
      </c>
      <c r="D21" s="171" t="s">
        <v>111</v>
      </c>
      <c r="E21" s="172">
        <v>2.988</v>
      </c>
      <c r="F21" s="172">
        <v>0</v>
      </c>
      <c r="G21" s="173">
        <f>E21*F21</f>
        <v>0</v>
      </c>
      <c r="H21" s="174">
        <v>0</v>
      </c>
      <c r="I21" s="174">
        <f>E21*H21</f>
        <v>0</v>
      </c>
      <c r="J21" s="174">
        <v>0</v>
      </c>
      <c r="K21" s="174">
        <f>E21*J21</f>
        <v>0</v>
      </c>
      <c r="Q21" s="167">
        <v>2</v>
      </c>
      <c r="AA21" s="144">
        <v>1</v>
      </c>
      <c r="AB21" s="144">
        <v>1</v>
      </c>
      <c r="AC21" s="144">
        <v>1</v>
      </c>
      <c r="BB21" s="144">
        <v>1</v>
      </c>
      <c r="BC21" s="144">
        <f>IF(BB21=1,G21,0)</f>
        <v>0</v>
      </c>
      <c r="BD21" s="144">
        <f>IF(BB21=2,G21,0)</f>
        <v>0</v>
      </c>
      <c r="BE21" s="144">
        <f>IF(BB21=3,G21,0)</f>
        <v>0</v>
      </c>
      <c r="BF21" s="144">
        <f>IF(BB21=4,G21,0)</f>
        <v>0</v>
      </c>
      <c r="BG21" s="144">
        <f>IF(BB21=5,G21,0)</f>
        <v>0</v>
      </c>
      <c r="CA21" s="144">
        <v>1</v>
      </c>
      <c r="CB21" s="144">
        <v>1</v>
      </c>
      <c r="CC21" s="167"/>
      <c r="CD21" s="167"/>
    </row>
    <row r="22" spans="1:17" ht="12.75">
      <c r="A22" s="175"/>
      <c r="B22" s="176"/>
      <c r="C22" s="223" t="s">
        <v>115</v>
      </c>
      <c r="D22" s="224"/>
      <c r="E22" s="178">
        <v>2.988</v>
      </c>
      <c r="F22" s="179"/>
      <c r="G22" s="180"/>
      <c r="H22" s="181"/>
      <c r="I22" s="182"/>
      <c r="J22" s="181"/>
      <c r="K22" s="182"/>
      <c r="M22" s="177" t="s">
        <v>115</v>
      </c>
      <c r="O22" s="177"/>
      <c r="Q22" s="167"/>
    </row>
    <row r="23" spans="1:82" ht="12.75">
      <c r="A23" s="168">
        <v>11</v>
      </c>
      <c r="B23" s="169" t="s">
        <v>116</v>
      </c>
      <c r="C23" s="170" t="s">
        <v>117</v>
      </c>
      <c r="D23" s="171" t="s">
        <v>111</v>
      </c>
      <c r="E23" s="172">
        <v>522.1</v>
      </c>
      <c r="F23" s="172">
        <v>0</v>
      </c>
      <c r="G23" s="173">
        <f>E23*F23</f>
        <v>0</v>
      </c>
      <c r="H23" s="174">
        <v>0</v>
      </c>
      <c r="I23" s="174">
        <f>E23*H23</f>
        <v>0</v>
      </c>
      <c r="J23" s="174">
        <v>0</v>
      </c>
      <c r="K23" s="174">
        <f>E23*J23</f>
        <v>0</v>
      </c>
      <c r="Q23" s="167">
        <v>2</v>
      </c>
      <c r="AA23" s="144">
        <v>1</v>
      </c>
      <c r="AB23" s="144">
        <v>1</v>
      </c>
      <c r="AC23" s="144">
        <v>1</v>
      </c>
      <c r="BB23" s="144">
        <v>1</v>
      </c>
      <c r="BC23" s="144">
        <f>IF(BB23=1,G23,0)</f>
        <v>0</v>
      </c>
      <c r="BD23" s="144">
        <f>IF(BB23=2,G23,0)</f>
        <v>0</v>
      </c>
      <c r="BE23" s="144">
        <f>IF(BB23=3,G23,0)</f>
        <v>0</v>
      </c>
      <c r="BF23" s="144">
        <f>IF(BB23=4,G23,0)</f>
        <v>0</v>
      </c>
      <c r="BG23" s="144">
        <f>IF(BB23=5,G23,0)</f>
        <v>0</v>
      </c>
      <c r="CA23" s="144">
        <v>1</v>
      </c>
      <c r="CB23" s="144">
        <v>1</v>
      </c>
      <c r="CC23" s="167"/>
      <c r="CD23" s="167"/>
    </row>
    <row r="24" spans="1:17" ht="12.75">
      <c r="A24" s="175"/>
      <c r="B24" s="176"/>
      <c r="C24" s="223" t="s">
        <v>118</v>
      </c>
      <c r="D24" s="224"/>
      <c r="E24" s="178">
        <v>201.4</v>
      </c>
      <c r="F24" s="179"/>
      <c r="G24" s="180"/>
      <c r="H24" s="181"/>
      <c r="I24" s="182"/>
      <c r="J24" s="181"/>
      <c r="K24" s="182"/>
      <c r="M24" s="177" t="s">
        <v>118</v>
      </c>
      <c r="O24" s="177"/>
      <c r="Q24" s="167"/>
    </row>
    <row r="25" spans="1:17" ht="12.75">
      <c r="A25" s="175"/>
      <c r="B25" s="176"/>
      <c r="C25" s="223" t="s">
        <v>119</v>
      </c>
      <c r="D25" s="224"/>
      <c r="E25" s="178">
        <v>320.7</v>
      </c>
      <c r="F25" s="179"/>
      <c r="G25" s="180"/>
      <c r="H25" s="181"/>
      <c r="I25" s="182"/>
      <c r="J25" s="181"/>
      <c r="K25" s="182"/>
      <c r="M25" s="177" t="s">
        <v>119</v>
      </c>
      <c r="O25" s="177"/>
      <c r="Q25" s="167"/>
    </row>
    <row r="26" spans="1:82" ht="12.75">
      <c r="A26" s="168">
        <v>12</v>
      </c>
      <c r="B26" s="169" t="s">
        <v>120</v>
      </c>
      <c r="C26" s="170" t="s">
        <v>121</v>
      </c>
      <c r="D26" s="171" t="s">
        <v>111</v>
      </c>
      <c r="E26" s="172">
        <v>522.1</v>
      </c>
      <c r="F26" s="172">
        <v>0</v>
      </c>
      <c r="G26" s="173">
        <f aca="true" t="shared" si="8" ref="G26:G34">E26*F26</f>
        <v>0</v>
      </c>
      <c r="H26" s="174">
        <v>0</v>
      </c>
      <c r="I26" s="174">
        <f aca="true" t="shared" si="9" ref="I26:I34">E26*H26</f>
        <v>0</v>
      </c>
      <c r="J26" s="174">
        <v>0</v>
      </c>
      <c r="K26" s="174">
        <f aca="true" t="shared" si="10" ref="K26:K34">E26*J26</f>
        <v>0</v>
      </c>
      <c r="Q26" s="167">
        <v>2</v>
      </c>
      <c r="AA26" s="144">
        <v>1</v>
      </c>
      <c r="AB26" s="144">
        <v>1</v>
      </c>
      <c r="AC26" s="144">
        <v>1</v>
      </c>
      <c r="BB26" s="144">
        <v>1</v>
      </c>
      <c r="BC26" s="144">
        <f aca="true" t="shared" si="11" ref="BC26:BC34">IF(BB26=1,G26,0)</f>
        <v>0</v>
      </c>
      <c r="BD26" s="144">
        <f aca="true" t="shared" si="12" ref="BD26:BD34">IF(BB26=2,G26,0)</f>
        <v>0</v>
      </c>
      <c r="BE26" s="144">
        <f aca="true" t="shared" si="13" ref="BE26:BE34">IF(BB26=3,G26,0)</f>
        <v>0</v>
      </c>
      <c r="BF26" s="144">
        <f aca="true" t="shared" si="14" ref="BF26:BF34">IF(BB26=4,G26,0)</f>
        <v>0</v>
      </c>
      <c r="BG26" s="144">
        <f aca="true" t="shared" si="15" ref="BG26:BG34">IF(BB26=5,G26,0)</f>
        <v>0</v>
      </c>
      <c r="CA26" s="144">
        <v>1</v>
      </c>
      <c r="CB26" s="144">
        <v>1</v>
      </c>
      <c r="CC26" s="167"/>
      <c r="CD26" s="167"/>
    </row>
    <row r="27" spans="1:82" ht="12.75">
      <c r="A27" s="168">
        <v>13</v>
      </c>
      <c r="B27" s="169" t="s">
        <v>122</v>
      </c>
      <c r="C27" s="170" t="s">
        <v>123</v>
      </c>
      <c r="D27" s="171" t="s">
        <v>89</v>
      </c>
      <c r="E27" s="172">
        <v>133.7</v>
      </c>
      <c r="F27" s="172">
        <v>0</v>
      </c>
      <c r="G27" s="173">
        <f t="shared" si="8"/>
        <v>0</v>
      </c>
      <c r="H27" s="174">
        <v>0.00099</v>
      </c>
      <c r="I27" s="174">
        <f t="shared" si="9"/>
        <v>0.13236299999999998</v>
      </c>
      <c r="J27" s="174">
        <v>0</v>
      </c>
      <c r="K27" s="174">
        <f t="shared" si="10"/>
        <v>0</v>
      </c>
      <c r="Q27" s="167">
        <v>2</v>
      </c>
      <c r="AA27" s="144">
        <v>1</v>
      </c>
      <c r="AB27" s="144">
        <v>1</v>
      </c>
      <c r="AC27" s="144">
        <v>1</v>
      </c>
      <c r="BB27" s="144">
        <v>1</v>
      </c>
      <c r="BC27" s="144">
        <f t="shared" si="11"/>
        <v>0</v>
      </c>
      <c r="BD27" s="144">
        <f t="shared" si="12"/>
        <v>0</v>
      </c>
      <c r="BE27" s="144">
        <f t="shared" si="13"/>
        <v>0</v>
      </c>
      <c r="BF27" s="144">
        <f t="shared" si="14"/>
        <v>0</v>
      </c>
      <c r="BG27" s="144">
        <f t="shared" si="15"/>
        <v>0</v>
      </c>
      <c r="CA27" s="144">
        <v>1</v>
      </c>
      <c r="CB27" s="144">
        <v>1</v>
      </c>
      <c r="CC27" s="167"/>
      <c r="CD27" s="167"/>
    </row>
    <row r="28" spans="1:82" ht="12.75">
      <c r="A28" s="168">
        <v>14</v>
      </c>
      <c r="B28" s="169" t="s">
        <v>124</v>
      </c>
      <c r="C28" s="170" t="s">
        <v>125</v>
      </c>
      <c r="D28" s="171" t="s">
        <v>89</v>
      </c>
      <c r="E28" s="172">
        <v>968.2</v>
      </c>
      <c r="F28" s="172">
        <v>0</v>
      </c>
      <c r="G28" s="173">
        <f t="shared" si="8"/>
        <v>0</v>
      </c>
      <c r="H28" s="174">
        <v>0.00086</v>
      </c>
      <c r="I28" s="174">
        <f t="shared" si="9"/>
        <v>0.8326520000000001</v>
      </c>
      <c r="J28" s="174">
        <v>0</v>
      </c>
      <c r="K28" s="174">
        <f t="shared" si="10"/>
        <v>0</v>
      </c>
      <c r="Q28" s="167">
        <v>2</v>
      </c>
      <c r="AA28" s="144">
        <v>1</v>
      </c>
      <c r="AB28" s="144">
        <v>1</v>
      </c>
      <c r="AC28" s="144">
        <v>1</v>
      </c>
      <c r="BB28" s="144">
        <v>1</v>
      </c>
      <c r="BC28" s="144">
        <f t="shared" si="11"/>
        <v>0</v>
      </c>
      <c r="BD28" s="144">
        <f t="shared" si="12"/>
        <v>0</v>
      </c>
      <c r="BE28" s="144">
        <f t="shared" si="13"/>
        <v>0</v>
      </c>
      <c r="BF28" s="144">
        <f t="shared" si="14"/>
        <v>0</v>
      </c>
      <c r="BG28" s="144">
        <f t="shared" si="15"/>
        <v>0</v>
      </c>
      <c r="CA28" s="144">
        <v>1</v>
      </c>
      <c r="CB28" s="144">
        <v>1</v>
      </c>
      <c r="CC28" s="167"/>
      <c r="CD28" s="167"/>
    </row>
    <row r="29" spans="1:82" ht="12.75">
      <c r="A29" s="168">
        <v>15</v>
      </c>
      <c r="B29" s="169" t="s">
        <v>126</v>
      </c>
      <c r="C29" s="170" t="s">
        <v>127</v>
      </c>
      <c r="D29" s="171" t="s">
        <v>89</v>
      </c>
      <c r="E29" s="172">
        <v>133.7</v>
      </c>
      <c r="F29" s="172">
        <v>0</v>
      </c>
      <c r="G29" s="173">
        <f t="shared" si="8"/>
        <v>0</v>
      </c>
      <c r="H29" s="174">
        <v>0</v>
      </c>
      <c r="I29" s="174">
        <f t="shared" si="9"/>
        <v>0</v>
      </c>
      <c r="J29" s="174">
        <v>0</v>
      </c>
      <c r="K29" s="174">
        <f t="shared" si="10"/>
        <v>0</v>
      </c>
      <c r="Q29" s="167">
        <v>2</v>
      </c>
      <c r="AA29" s="144">
        <v>1</v>
      </c>
      <c r="AB29" s="144">
        <v>1</v>
      </c>
      <c r="AC29" s="144">
        <v>1</v>
      </c>
      <c r="BB29" s="144">
        <v>1</v>
      </c>
      <c r="BC29" s="144">
        <f t="shared" si="11"/>
        <v>0</v>
      </c>
      <c r="BD29" s="144">
        <f t="shared" si="12"/>
        <v>0</v>
      </c>
      <c r="BE29" s="144">
        <f t="shared" si="13"/>
        <v>0</v>
      </c>
      <c r="BF29" s="144">
        <f t="shared" si="14"/>
        <v>0</v>
      </c>
      <c r="BG29" s="144">
        <f t="shared" si="15"/>
        <v>0</v>
      </c>
      <c r="CA29" s="144">
        <v>1</v>
      </c>
      <c r="CB29" s="144">
        <v>1</v>
      </c>
      <c r="CC29" s="167"/>
      <c r="CD29" s="167"/>
    </row>
    <row r="30" spans="1:82" ht="12.75">
      <c r="A30" s="168">
        <v>16</v>
      </c>
      <c r="B30" s="169" t="s">
        <v>128</v>
      </c>
      <c r="C30" s="170" t="s">
        <v>129</v>
      </c>
      <c r="D30" s="171" t="s">
        <v>89</v>
      </c>
      <c r="E30" s="172">
        <v>968.2</v>
      </c>
      <c r="F30" s="172">
        <v>0</v>
      </c>
      <c r="G30" s="173">
        <f t="shared" si="8"/>
        <v>0</v>
      </c>
      <c r="H30" s="174">
        <v>0</v>
      </c>
      <c r="I30" s="174">
        <f t="shared" si="9"/>
        <v>0</v>
      </c>
      <c r="J30" s="174">
        <v>0</v>
      </c>
      <c r="K30" s="174">
        <f t="shared" si="10"/>
        <v>0</v>
      </c>
      <c r="Q30" s="167">
        <v>2</v>
      </c>
      <c r="AA30" s="144">
        <v>1</v>
      </c>
      <c r="AB30" s="144">
        <v>1</v>
      </c>
      <c r="AC30" s="144">
        <v>1</v>
      </c>
      <c r="BB30" s="144">
        <v>1</v>
      </c>
      <c r="BC30" s="144">
        <f t="shared" si="11"/>
        <v>0</v>
      </c>
      <c r="BD30" s="144">
        <f t="shared" si="12"/>
        <v>0</v>
      </c>
      <c r="BE30" s="144">
        <f t="shared" si="13"/>
        <v>0</v>
      </c>
      <c r="BF30" s="144">
        <f t="shared" si="14"/>
        <v>0</v>
      </c>
      <c r="BG30" s="144">
        <f t="shared" si="15"/>
        <v>0</v>
      </c>
      <c r="CA30" s="144">
        <v>1</v>
      </c>
      <c r="CB30" s="144">
        <v>1</v>
      </c>
      <c r="CC30" s="167"/>
      <c r="CD30" s="167"/>
    </row>
    <row r="31" spans="1:82" ht="12.75">
      <c r="A31" s="168">
        <v>17</v>
      </c>
      <c r="B31" s="169" t="s">
        <v>130</v>
      </c>
      <c r="C31" s="170" t="s">
        <v>131</v>
      </c>
      <c r="D31" s="171" t="s">
        <v>111</v>
      </c>
      <c r="E31" s="172">
        <v>201.4</v>
      </c>
      <c r="F31" s="172">
        <v>0</v>
      </c>
      <c r="G31" s="173">
        <f t="shared" si="8"/>
        <v>0</v>
      </c>
      <c r="H31" s="174">
        <v>0</v>
      </c>
      <c r="I31" s="174">
        <f t="shared" si="9"/>
        <v>0</v>
      </c>
      <c r="J31" s="174">
        <v>0</v>
      </c>
      <c r="K31" s="174">
        <f t="shared" si="10"/>
        <v>0</v>
      </c>
      <c r="Q31" s="167">
        <v>2</v>
      </c>
      <c r="AA31" s="144">
        <v>1</v>
      </c>
      <c r="AB31" s="144">
        <v>1</v>
      </c>
      <c r="AC31" s="144">
        <v>1</v>
      </c>
      <c r="BB31" s="144">
        <v>1</v>
      </c>
      <c r="BC31" s="144">
        <f t="shared" si="11"/>
        <v>0</v>
      </c>
      <c r="BD31" s="144">
        <f t="shared" si="12"/>
        <v>0</v>
      </c>
      <c r="BE31" s="144">
        <f t="shared" si="13"/>
        <v>0</v>
      </c>
      <c r="BF31" s="144">
        <f t="shared" si="14"/>
        <v>0</v>
      </c>
      <c r="BG31" s="144">
        <f t="shared" si="15"/>
        <v>0</v>
      </c>
      <c r="CA31" s="144">
        <v>1</v>
      </c>
      <c r="CB31" s="144">
        <v>1</v>
      </c>
      <c r="CC31" s="167"/>
      <c r="CD31" s="167"/>
    </row>
    <row r="32" spans="1:82" ht="12.75">
      <c r="A32" s="168">
        <v>18</v>
      </c>
      <c r="B32" s="169" t="s">
        <v>132</v>
      </c>
      <c r="C32" s="170" t="s">
        <v>133</v>
      </c>
      <c r="D32" s="171" t="s">
        <v>111</v>
      </c>
      <c r="E32" s="172">
        <v>320.7</v>
      </c>
      <c r="F32" s="172">
        <v>0</v>
      </c>
      <c r="G32" s="173">
        <f t="shared" si="8"/>
        <v>0</v>
      </c>
      <c r="H32" s="174">
        <v>0</v>
      </c>
      <c r="I32" s="174">
        <f t="shared" si="9"/>
        <v>0</v>
      </c>
      <c r="J32" s="174">
        <v>0</v>
      </c>
      <c r="K32" s="174">
        <f t="shared" si="10"/>
        <v>0</v>
      </c>
      <c r="Q32" s="167">
        <v>2</v>
      </c>
      <c r="AA32" s="144">
        <v>1</v>
      </c>
      <c r="AB32" s="144">
        <v>1</v>
      </c>
      <c r="AC32" s="144">
        <v>1</v>
      </c>
      <c r="BB32" s="144">
        <v>1</v>
      </c>
      <c r="BC32" s="144">
        <f t="shared" si="11"/>
        <v>0</v>
      </c>
      <c r="BD32" s="144">
        <f t="shared" si="12"/>
        <v>0</v>
      </c>
      <c r="BE32" s="144">
        <f t="shared" si="13"/>
        <v>0</v>
      </c>
      <c r="BF32" s="144">
        <f t="shared" si="14"/>
        <v>0</v>
      </c>
      <c r="BG32" s="144">
        <f t="shared" si="15"/>
        <v>0</v>
      </c>
      <c r="CA32" s="144">
        <v>1</v>
      </c>
      <c r="CB32" s="144">
        <v>1</v>
      </c>
      <c r="CC32" s="167"/>
      <c r="CD32" s="167"/>
    </row>
    <row r="33" spans="1:82" ht="12.75">
      <c r="A33" s="168">
        <v>19</v>
      </c>
      <c r="B33" s="169" t="s">
        <v>132</v>
      </c>
      <c r="C33" s="170" t="s">
        <v>133</v>
      </c>
      <c r="D33" s="171" t="s">
        <v>111</v>
      </c>
      <c r="E33" s="172">
        <v>320.7</v>
      </c>
      <c r="F33" s="172">
        <v>0</v>
      </c>
      <c r="G33" s="173">
        <f t="shared" si="8"/>
        <v>0</v>
      </c>
      <c r="H33" s="174">
        <v>0</v>
      </c>
      <c r="I33" s="174">
        <f t="shared" si="9"/>
        <v>0</v>
      </c>
      <c r="J33" s="174">
        <v>0</v>
      </c>
      <c r="K33" s="174">
        <f t="shared" si="10"/>
        <v>0</v>
      </c>
      <c r="Q33" s="167">
        <v>2</v>
      </c>
      <c r="AA33" s="144">
        <v>1</v>
      </c>
      <c r="AB33" s="144">
        <v>1</v>
      </c>
      <c r="AC33" s="144">
        <v>1</v>
      </c>
      <c r="BB33" s="144">
        <v>1</v>
      </c>
      <c r="BC33" s="144">
        <f t="shared" si="11"/>
        <v>0</v>
      </c>
      <c r="BD33" s="144">
        <f t="shared" si="12"/>
        <v>0</v>
      </c>
      <c r="BE33" s="144">
        <f t="shared" si="13"/>
        <v>0</v>
      </c>
      <c r="BF33" s="144">
        <f t="shared" si="14"/>
        <v>0</v>
      </c>
      <c r="BG33" s="144">
        <f t="shared" si="15"/>
        <v>0</v>
      </c>
      <c r="CA33" s="144">
        <v>1</v>
      </c>
      <c r="CB33" s="144">
        <v>1</v>
      </c>
      <c r="CC33" s="167"/>
      <c r="CD33" s="167"/>
    </row>
    <row r="34" spans="1:82" ht="12.75">
      <c r="A34" s="168">
        <v>20</v>
      </c>
      <c r="B34" s="169" t="s">
        <v>134</v>
      </c>
      <c r="C34" s="170" t="s">
        <v>135</v>
      </c>
      <c r="D34" s="171" t="s">
        <v>111</v>
      </c>
      <c r="E34" s="172">
        <v>133.5</v>
      </c>
      <c r="F34" s="172">
        <v>0</v>
      </c>
      <c r="G34" s="173">
        <f t="shared" si="8"/>
        <v>0</v>
      </c>
      <c r="H34" s="174">
        <v>0</v>
      </c>
      <c r="I34" s="174">
        <f t="shared" si="9"/>
        <v>0</v>
      </c>
      <c r="J34" s="174">
        <v>0</v>
      </c>
      <c r="K34" s="174">
        <f t="shared" si="10"/>
        <v>0</v>
      </c>
      <c r="Q34" s="167">
        <v>2</v>
      </c>
      <c r="AA34" s="144">
        <v>1</v>
      </c>
      <c r="AB34" s="144">
        <v>1</v>
      </c>
      <c r="AC34" s="144">
        <v>1</v>
      </c>
      <c r="BB34" s="144">
        <v>1</v>
      </c>
      <c r="BC34" s="144">
        <f t="shared" si="11"/>
        <v>0</v>
      </c>
      <c r="BD34" s="144">
        <f t="shared" si="12"/>
        <v>0</v>
      </c>
      <c r="BE34" s="144">
        <f t="shared" si="13"/>
        <v>0</v>
      </c>
      <c r="BF34" s="144">
        <f t="shared" si="14"/>
        <v>0</v>
      </c>
      <c r="BG34" s="144">
        <f t="shared" si="15"/>
        <v>0</v>
      </c>
      <c r="CA34" s="144">
        <v>1</v>
      </c>
      <c r="CB34" s="144">
        <v>1</v>
      </c>
      <c r="CC34" s="167"/>
      <c r="CD34" s="167"/>
    </row>
    <row r="35" spans="1:17" ht="12.75">
      <c r="A35" s="175"/>
      <c r="B35" s="176"/>
      <c r="C35" s="223" t="s">
        <v>136</v>
      </c>
      <c r="D35" s="224"/>
      <c r="E35" s="178">
        <v>133.5</v>
      </c>
      <c r="F35" s="179"/>
      <c r="G35" s="180"/>
      <c r="H35" s="181"/>
      <c r="I35" s="182"/>
      <c r="J35" s="181"/>
      <c r="K35" s="182"/>
      <c r="M35" s="177" t="s">
        <v>136</v>
      </c>
      <c r="O35" s="177"/>
      <c r="Q35" s="167"/>
    </row>
    <row r="36" spans="1:82" ht="12.75">
      <c r="A36" s="168">
        <v>21</v>
      </c>
      <c r="B36" s="169" t="s">
        <v>137</v>
      </c>
      <c r="C36" s="170" t="s">
        <v>138</v>
      </c>
      <c r="D36" s="171" t="s">
        <v>111</v>
      </c>
      <c r="E36" s="172">
        <v>133.5</v>
      </c>
      <c r="F36" s="172">
        <v>0</v>
      </c>
      <c r="G36" s="173">
        <f>E36*F36</f>
        <v>0</v>
      </c>
      <c r="H36" s="174">
        <v>0</v>
      </c>
      <c r="I36" s="174">
        <f>E36*H36</f>
        <v>0</v>
      </c>
      <c r="J36" s="174">
        <v>0</v>
      </c>
      <c r="K36" s="174">
        <f>E36*J36</f>
        <v>0</v>
      </c>
      <c r="Q36" s="167">
        <v>2</v>
      </c>
      <c r="AA36" s="144">
        <v>1</v>
      </c>
      <c r="AB36" s="144">
        <v>1</v>
      </c>
      <c r="AC36" s="144">
        <v>1</v>
      </c>
      <c r="BB36" s="144">
        <v>1</v>
      </c>
      <c r="BC36" s="144">
        <f>IF(BB36=1,G36,0)</f>
        <v>0</v>
      </c>
      <c r="BD36" s="144">
        <f>IF(BB36=2,G36,0)</f>
        <v>0</v>
      </c>
      <c r="BE36" s="144">
        <f>IF(BB36=3,G36,0)</f>
        <v>0</v>
      </c>
      <c r="BF36" s="144">
        <f>IF(BB36=4,G36,0)</f>
        <v>0</v>
      </c>
      <c r="BG36" s="144">
        <f>IF(BB36=5,G36,0)</f>
        <v>0</v>
      </c>
      <c r="CA36" s="144">
        <v>1</v>
      </c>
      <c r="CB36" s="144">
        <v>1</v>
      </c>
      <c r="CC36" s="167"/>
      <c r="CD36" s="167"/>
    </row>
    <row r="37" spans="1:82" ht="12.75">
      <c r="A37" s="168">
        <v>22</v>
      </c>
      <c r="B37" s="169" t="s">
        <v>139</v>
      </c>
      <c r="C37" s="170" t="s">
        <v>140</v>
      </c>
      <c r="D37" s="171" t="s">
        <v>111</v>
      </c>
      <c r="E37" s="172">
        <v>388.6</v>
      </c>
      <c r="F37" s="172">
        <v>0</v>
      </c>
      <c r="G37" s="173">
        <f>E37*F37</f>
        <v>0</v>
      </c>
      <c r="H37" s="174">
        <v>0</v>
      </c>
      <c r="I37" s="174">
        <f>E37*H37</f>
        <v>0</v>
      </c>
      <c r="J37" s="174">
        <v>0</v>
      </c>
      <c r="K37" s="174">
        <f>E37*J37</f>
        <v>0</v>
      </c>
      <c r="Q37" s="167">
        <v>2</v>
      </c>
      <c r="AA37" s="144">
        <v>1</v>
      </c>
      <c r="AB37" s="144">
        <v>1</v>
      </c>
      <c r="AC37" s="144">
        <v>1</v>
      </c>
      <c r="BB37" s="144">
        <v>1</v>
      </c>
      <c r="BC37" s="144">
        <f>IF(BB37=1,G37,0)</f>
        <v>0</v>
      </c>
      <c r="BD37" s="144">
        <f>IF(BB37=2,G37,0)</f>
        <v>0</v>
      </c>
      <c r="BE37" s="144">
        <f>IF(BB37=3,G37,0)</f>
        <v>0</v>
      </c>
      <c r="BF37" s="144">
        <f>IF(BB37=4,G37,0)</f>
        <v>0</v>
      </c>
      <c r="BG37" s="144">
        <f>IF(BB37=5,G37,0)</f>
        <v>0</v>
      </c>
      <c r="CA37" s="144">
        <v>1</v>
      </c>
      <c r="CB37" s="144">
        <v>1</v>
      </c>
      <c r="CC37" s="167"/>
      <c r="CD37" s="167"/>
    </row>
    <row r="38" spans="1:17" ht="12.75">
      <c r="A38" s="175"/>
      <c r="B38" s="176"/>
      <c r="C38" s="223" t="s">
        <v>141</v>
      </c>
      <c r="D38" s="224"/>
      <c r="E38" s="178">
        <v>388.6</v>
      </c>
      <c r="F38" s="179"/>
      <c r="G38" s="180"/>
      <c r="H38" s="181"/>
      <c r="I38" s="182"/>
      <c r="J38" s="181"/>
      <c r="K38" s="182"/>
      <c r="M38" s="177" t="s">
        <v>141</v>
      </c>
      <c r="O38" s="177"/>
      <c r="Q38" s="167"/>
    </row>
    <row r="39" spans="1:82" ht="22.5">
      <c r="A39" s="168">
        <v>23</v>
      </c>
      <c r="B39" s="169" t="s">
        <v>142</v>
      </c>
      <c r="C39" s="170" t="s">
        <v>143</v>
      </c>
      <c r="D39" s="171" t="s">
        <v>111</v>
      </c>
      <c r="E39" s="172">
        <v>113.2988</v>
      </c>
      <c r="F39" s="172">
        <v>0</v>
      </c>
      <c r="G39" s="173">
        <f>E39*F39</f>
        <v>0</v>
      </c>
      <c r="H39" s="174">
        <v>1.7</v>
      </c>
      <c r="I39" s="174">
        <f>E39*H39</f>
        <v>192.60796</v>
      </c>
      <c r="J39" s="174">
        <v>0</v>
      </c>
      <c r="K39" s="174">
        <f>E39*J39</f>
        <v>0</v>
      </c>
      <c r="Q39" s="167">
        <v>2</v>
      </c>
      <c r="AA39" s="144">
        <v>1</v>
      </c>
      <c r="AB39" s="144">
        <v>1</v>
      </c>
      <c r="AC39" s="144">
        <v>1</v>
      </c>
      <c r="BB39" s="144">
        <v>1</v>
      </c>
      <c r="BC39" s="144">
        <f>IF(BB39=1,G39,0)</f>
        <v>0</v>
      </c>
      <c r="BD39" s="144">
        <f>IF(BB39=2,G39,0)</f>
        <v>0</v>
      </c>
      <c r="BE39" s="144">
        <f>IF(BB39=3,G39,0)</f>
        <v>0</v>
      </c>
      <c r="BF39" s="144">
        <f>IF(BB39=4,G39,0)</f>
        <v>0</v>
      </c>
      <c r="BG39" s="144">
        <f>IF(BB39=5,G39,0)</f>
        <v>0</v>
      </c>
      <c r="CA39" s="144">
        <v>1</v>
      </c>
      <c r="CB39" s="144">
        <v>1</v>
      </c>
      <c r="CC39" s="167"/>
      <c r="CD39" s="167"/>
    </row>
    <row r="40" spans="1:17" ht="12.75">
      <c r="A40" s="175"/>
      <c r="B40" s="176"/>
      <c r="C40" s="223" t="s">
        <v>144</v>
      </c>
      <c r="D40" s="224"/>
      <c r="E40" s="178">
        <v>133.5</v>
      </c>
      <c r="F40" s="179"/>
      <c r="G40" s="180"/>
      <c r="H40" s="181"/>
      <c r="I40" s="182"/>
      <c r="J40" s="181"/>
      <c r="K40" s="182"/>
      <c r="M40" s="177" t="s">
        <v>144</v>
      </c>
      <c r="O40" s="177"/>
      <c r="Q40" s="167"/>
    </row>
    <row r="41" spans="1:17" ht="12.75">
      <c r="A41" s="175"/>
      <c r="B41" s="176"/>
      <c r="C41" s="223" t="s">
        <v>145</v>
      </c>
      <c r="D41" s="224"/>
      <c r="E41" s="178">
        <v>-20.2012</v>
      </c>
      <c r="F41" s="179"/>
      <c r="G41" s="180"/>
      <c r="H41" s="181"/>
      <c r="I41" s="182"/>
      <c r="J41" s="181"/>
      <c r="K41" s="182"/>
      <c r="M41" s="177" t="s">
        <v>145</v>
      </c>
      <c r="O41" s="177"/>
      <c r="Q41" s="167"/>
    </row>
    <row r="42" spans="1:82" ht="12.75">
      <c r="A42" s="168">
        <v>24</v>
      </c>
      <c r="B42" s="169" t="s">
        <v>146</v>
      </c>
      <c r="C42" s="170" t="s">
        <v>147</v>
      </c>
      <c r="D42" s="171" t="s">
        <v>111</v>
      </c>
      <c r="E42" s="172">
        <v>113.3</v>
      </c>
      <c r="F42" s="172">
        <v>0</v>
      </c>
      <c r="G42" s="173">
        <f>E42*F42</f>
        <v>0</v>
      </c>
      <c r="H42" s="174">
        <v>0</v>
      </c>
      <c r="I42" s="174">
        <f>E42*H42</f>
        <v>0</v>
      </c>
      <c r="J42" s="174">
        <v>0</v>
      </c>
      <c r="K42" s="174">
        <f>E42*J42</f>
        <v>0</v>
      </c>
      <c r="Q42" s="167">
        <v>2</v>
      </c>
      <c r="AA42" s="144">
        <v>1</v>
      </c>
      <c r="AB42" s="144">
        <v>1</v>
      </c>
      <c r="AC42" s="144">
        <v>1</v>
      </c>
      <c r="BB42" s="144">
        <v>1</v>
      </c>
      <c r="BC42" s="144">
        <f>IF(BB42=1,G42,0)</f>
        <v>0</v>
      </c>
      <c r="BD42" s="144">
        <f>IF(BB42=2,G42,0)</f>
        <v>0</v>
      </c>
      <c r="BE42" s="144">
        <f>IF(BB42=3,G42,0)</f>
        <v>0</v>
      </c>
      <c r="BF42" s="144">
        <f>IF(BB42=4,G42,0)</f>
        <v>0</v>
      </c>
      <c r="BG42" s="144">
        <f>IF(BB42=5,G42,0)</f>
        <v>0</v>
      </c>
      <c r="CA42" s="144">
        <v>1</v>
      </c>
      <c r="CB42" s="144">
        <v>1</v>
      </c>
      <c r="CC42" s="167"/>
      <c r="CD42" s="167"/>
    </row>
    <row r="43" spans="1:82" ht="12.75">
      <c r="A43" s="168">
        <v>25</v>
      </c>
      <c r="B43" s="169" t="s">
        <v>148</v>
      </c>
      <c r="C43" s="170" t="s">
        <v>149</v>
      </c>
      <c r="D43" s="171" t="s">
        <v>89</v>
      </c>
      <c r="E43" s="172">
        <v>19.92</v>
      </c>
      <c r="F43" s="172">
        <v>0</v>
      </c>
      <c r="G43" s="173">
        <f>E43*F43</f>
        <v>0</v>
      </c>
      <c r="H43" s="174">
        <v>0</v>
      </c>
      <c r="I43" s="174">
        <f>E43*H43</f>
        <v>0</v>
      </c>
      <c r="J43" s="174">
        <v>0</v>
      </c>
      <c r="K43" s="174">
        <f>E43*J43</f>
        <v>0</v>
      </c>
      <c r="Q43" s="167">
        <v>2</v>
      </c>
      <c r="AA43" s="144">
        <v>1</v>
      </c>
      <c r="AB43" s="144">
        <v>1</v>
      </c>
      <c r="AC43" s="144">
        <v>1</v>
      </c>
      <c r="BB43" s="144">
        <v>1</v>
      </c>
      <c r="BC43" s="144">
        <f>IF(BB43=1,G43,0)</f>
        <v>0</v>
      </c>
      <c r="BD43" s="144">
        <f>IF(BB43=2,G43,0)</f>
        <v>0</v>
      </c>
      <c r="BE43" s="144">
        <f>IF(BB43=3,G43,0)</f>
        <v>0</v>
      </c>
      <c r="BF43" s="144">
        <f>IF(BB43=4,G43,0)</f>
        <v>0</v>
      </c>
      <c r="BG43" s="144">
        <f>IF(BB43=5,G43,0)</f>
        <v>0</v>
      </c>
      <c r="CA43" s="144">
        <v>1</v>
      </c>
      <c r="CB43" s="144">
        <v>1</v>
      </c>
      <c r="CC43" s="167"/>
      <c r="CD43" s="167"/>
    </row>
    <row r="44" spans="1:17" ht="12.75">
      <c r="A44" s="175"/>
      <c r="B44" s="176"/>
      <c r="C44" s="223" t="s">
        <v>90</v>
      </c>
      <c r="D44" s="224"/>
      <c r="E44" s="178">
        <v>19.92</v>
      </c>
      <c r="F44" s="179"/>
      <c r="G44" s="180"/>
      <c r="H44" s="181"/>
      <c r="I44" s="182"/>
      <c r="J44" s="181"/>
      <c r="K44" s="182"/>
      <c r="M44" s="177" t="s">
        <v>90</v>
      </c>
      <c r="O44" s="177"/>
      <c r="Q44" s="167"/>
    </row>
    <row r="45" spans="1:82" ht="12.75">
      <c r="A45" s="168">
        <v>26</v>
      </c>
      <c r="B45" s="169" t="s">
        <v>150</v>
      </c>
      <c r="C45" s="170" t="s">
        <v>151</v>
      </c>
      <c r="D45" s="171" t="s">
        <v>89</v>
      </c>
      <c r="E45" s="172">
        <v>19.92</v>
      </c>
      <c r="F45" s="172">
        <v>0</v>
      </c>
      <c r="G45" s="173">
        <f>E45*F45</f>
        <v>0</v>
      </c>
      <c r="H45" s="174">
        <v>0</v>
      </c>
      <c r="I45" s="174">
        <f>E45*H45</f>
        <v>0</v>
      </c>
      <c r="J45" s="174">
        <v>0</v>
      </c>
      <c r="K45" s="174">
        <f>E45*J45</f>
        <v>0</v>
      </c>
      <c r="Q45" s="167">
        <v>2</v>
      </c>
      <c r="AA45" s="144">
        <v>1</v>
      </c>
      <c r="AB45" s="144">
        <v>1</v>
      </c>
      <c r="AC45" s="144">
        <v>1</v>
      </c>
      <c r="BB45" s="144">
        <v>1</v>
      </c>
      <c r="BC45" s="144">
        <f>IF(BB45=1,G45,0)</f>
        <v>0</v>
      </c>
      <c r="BD45" s="144">
        <f>IF(BB45=2,G45,0)</f>
        <v>0</v>
      </c>
      <c r="BE45" s="144">
        <f>IF(BB45=3,G45,0)</f>
        <v>0</v>
      </c>
      <c r="BF45" s="144">
        <f>IF(BB45=4,G45,0)</f>
        <v>0</v>
      </c>
      <c r="BG45" s="144">
        <f>IF(BB45=5,G45,0)</f>
        <v>0</v>
      </c>
      <c r="CA45" s="144">
        <v>1</v>
      </c>
      <c r="CB45" s="144">
        <v>1</v>
      </c>
      <c r="CC45" s="167"/>
      <c r="CD45" s="167"/>
    </row>
    <row r="46" spans="1:17" ht="12.75">
      <c r="A46" s="175"/>
      <c r="B46" s="176"/>
      <c r="C46" s="223" t="s">
        <v>90</v>
      </c>
      <c r="D46" s="224"/>
      <c r="E46" s="178">
        <v>19.92</v>
      </c>
      <c r="F46" s="179"/>
      <c r="G46" s="180"/>
      <c r="H46" s="181"/>
      <c r="I46" s="182"/>
      <c r="J46" s="181"/>
      <c r="K46" s="182"/>
      <c r="M46" s="177" t="s">
        <v>90</v>
      </c>
      <c r="O46" s="177"/>
      <c r="Q46" s="167"/>
    </row>
    <row r="47" spans="1:82" ht="12.75">
      <c r="A47" s="168">
        <v>27</v>
      </c>
      <c r="B47" s="169" t="s">
        <v>152</v>
      </c>
      <c r="C47" s="170" t="s">
        <v>153</v>
      </c>
      <c r="D47" s="171" t="s">
        <v>154</v>
      </c>
      <c r="E47" s="172">
        <v>64.26</v>
      </c>
      <c r="F47" s="172">
        <v>0</v>
      </c>
      <c r="G47" s="173">
        <f>E47*F47</f>
        <v>0</v>
      </c>
      <c r="H47" s="174">
        <v>0</v>
      </c>
      <c r="I47" s="174">
        <f>E47*H47</f>
        <v>0</v>
      </c>
      <c r="J47" s="174">
        <v>0</v>
      </c>
      <c r="K47" s="174">
        <f>E47*J47</f>
        <v>0</v>
      </c>
      <c r="Q47" s="167">
        <v>2</v>
      </c>
      <c r="AA47" s="144">
        <v>1</v>
      </c>
      <c r="AB47" s="144">
        <v>1</v>
      </c>
      <c r="AC47" s="144">
        <v>1</v>
      </c>
      <c r="BB47" s="144">
        <v>1</v>
      </c>
      <c r="BC47" s="144">
        <f>IF(BB47=1,G47,0)</f>
        <v>0</v>
      </c>
      <c r="BD47" s="144">
        <f>IF(BB47=2,G47,0)</f>
        <v>0</v>
      </c>
      <c r="BE47" s="144">
        <f>IF(BB47=3,G47,0)</f>
        <v>0</v>
      </c>
      <c r="BF47" s="144">
        <f>IF(BB47=4,G47,0)</f>
        <v>0</v>
      </c>
      <c r="BG47" s="144">
        <f>IF(BB47=5,G47,0)</f>
        <v>0</v>
      </c>
      <c r="CA47" s="144">
        <v>1</v>
      </c>
      <c r="CB47" s="144">
        <v>1</v>
      </c>
      <c r="CC47" s="167"/>
      <c r="CD47" s="167"/>
    </row>
    <row r="48" spans="1:17" ht="12.75">
      <c r="A48" s="175"/>
      <c r="B48" s="176"/>
      <c r="C48" s="223" t="s">
        <v>155</v>
      </c>
      <c r="D48" s="224"/>
      <c r="E48" s="178">
        <v>64.26</v>
      </c>
      <c r="F48" s="179"/>
      <c r="G48" s="180"/>
      <c r="H48" s="181"/>
      <c r="I48" s="182"/>
      <c r="J48" s="181"/>
      <c r="K48" s="182"/>
      <c r="M48" s="177" t="s">
        <v>155</v>
      </c>
      <c r="O48" s="177"/>
      <c r="Q48" s="167"/>
    </row>
    <row r="49" spans="1:82" ht="12.75">
      <c r="A49" s="168">
        <v>28</v>
      </c>
      <c r="B49" s="169" t="s">
        <v>156</v>
      </c>
      <c r="C49" s="170" t="s">
        <v>157</v>
      </c>
      <c r="D49" s="171" t="s">
        <v>111</v>
      </c>
      <c r="E49" s="172">
        <v>133.5</v>
      </c>
      <c r="F49" s="172">
        <v>0</v>
      </c>
      <c r="G49" s="173">
        <f>E49*F49</f>
        <v>0</v>
      </c>
      <c r="H49" s="174">
        <v>0</v>
      </c>
      <c r="I49" s="174">
        <f>E49*H49</f>
        <v>0</v>
      </c>
      <c r="J49" s="174">
        <v>0</v>
      </c>
      <c r="K49" s="174">
        <f>E49*J49</f>
        <v>0</v>
      </c>
      <c r="Q49" s="167">
        <v>2</v>
      </c>
      <c r="AA49" s="144">
        <v>1</v>
      </c>
      <c r="AB49" s="144">
        <v>1</v>
      </c>
      <c r="AC49" s="144">
        <v>1</v>
      </c>
      <c r="BB49" s="144">
        <v>1</v>
      </c>
      <c r="BC49" s="144">
        <f>IF(BB49=1,G49,0)</f>
        <v>0</v>
      </c>
      <c r="BD49" s="144">
        <f>IF(BB49=2,G49,0)</f>
        <v>0</v>
      </c>
      <c r="BE49" s="144">
        <f>IF(BB49=3,G49,0)</f>
        <v>0</v>
      </c>
      <c r="BF49" s="144">
        <f>IF(BB49=4,G49,0)</f>
        <v>0</v>
      </c>
      <c r="BG49" s="144">
        <f>IF(BB49=5,G49,0)</f>
        <v>0</v>
      </c>
      <c r="CA49" s="144">
        <v>1</v>
      </c>
      <c r="CB49" s="144">
        <v>1</v>
      </c>
      <c r="CC49" s="167"/>
      <c r="CD49" s="167"/>
    </row>
    <row r="50" spans="1:82" ht="12.75">
      <c r="A50" s="168">
        <v>29</v>
      </c>
      <c r="B50" s="169" t="s">
        <v>158</v>
      </c>
      <c r="C50" s="170" t="s">
        <v>159</v>
      </c>
      <c r="D50" s="171" t="s">
        <v>160</v>
      </c>
      <c r="E50" s="172">
        <v>1.992</v>
      </c>
      <c r="F50" s="172">
        <v>0</v>
      </c>
      <c r="G50" s="173">
        <f>E50*F50</f>
        <v>0</v>
      </c>
      <c r="H50" s="174">
        <v>0.001</v>
      </c>
      <c r="I50" s="174">
        <f>E50*H50</f>
        <v>0.001992</v>
      </c>
      <c r="J50" s="174">
        <v>0</v>
      </c>
      <c r="K50" s="174">
        <f>E50*J50</f>
        <v>0</v>
      </c>
      <c r="Q50" s="167">
        <v>2</v>
      </c>
      <c r="AA50" s="144">
        <v>3</v>
      </c>
      <c r="AB50" s="144">
        <v>1</v>
      </c>
      <c r="AC50" s="144">
        <v>572400</v>
      </c>
      <c r="BB50" s="144">
        <v>1</v>
      </c>
      <c r="BC50" s="144">
        <f>IF(BB50=1,G50,0)</f>
        <v>0</v>
      </c>
      <c r="BD50" s="144">
        <f>IF(BB50=2,G50,0)</f>
        <v>0</v>
      </c>
      <c r="BE50" s="144">
        <f>IF(BB50=3,G50,0)</f>
        <v>0</v>
      </c>
      <c r="BF50" s="144">
        <f>IF(BB50=4,G50,0)</f>
        <v>0</v>
      </c>
      <c r="BG50" s="144">
        <f>IF(BB50=5,G50,0)</f>
        <v>0</v>
      </c>
      <c r="CA50" s="144">
        <v>3</v>
      </c>
      <c r="CB50" s="144">
        <v>1</v>
      </c>
      <c r="CC50" s="167"/>
      <c r="CD50" s="167"/>
    </row>
    <row r="51" spans="1:17" ht="12.75">
      <c r="A51" s="175"/>
      <c r="B51" s="176"/>
      <c r="C51" s="223" t="s">
        <v>161</v>
      </c>
      <c r="D51" s="224"/>
      <c r="E51" s="178">
        <v>1.992</v>
      </c>
      <c r="F51" s="179"/>
      <c r="G51" s="180"/>
      <c r="H51" s="181"/>
      <c r="I51" s="182"/>
      <c r="J51" s="181"/>
      <c r="K51" s="182"/>
      <c r="M51" s="177" t="s">
        <v>161</v>
      </c>
      <c r="O51" s="177"/>
      <c r="Q51" s="167"/>
    </row>
    <row r="52" spans="1:59" ht="12.75">
      <c r="A52" s="183"/>
      <c r="B52" s="184" t="s">
        <v>79</v>
      </c>
      <c r="C52" s="185" t="str">
        <f>CONCATENATE(B7," ",C7)</f>
        <v>1 Zemní práce</v>
      </c>
      <c r="D52" s="186"/>
      <c r="E52" s="187"/>
      <c r="F52" s="188"/>
      <c r="G52" s="189">
        <f>SUM(G7:G51)</f>
        <v>0</v>
      </c>
      <c r="H52" s="190"/>
      <c r="I52" s="191">
        <f>SUM(I7:I51)</f>
        <v>196.19886699999998</v>
      </c>
      <c r="J52" s="190"/>
      <c r="K52" s="191">
        <f>SUM(K7:K51)</f>
        <v>-223.48908</v>
      </c>
      <c r="Q52" s="167">
        <v>4</v>
      </c>
      <c r="BC52" s="192">
        <f>SUM(BC7:BC51)</f>
        <v>0</v>
      </c>
      <c r="BD52" s="192">
        <f>SUM(BD7:BD51)</f>
        <v>0</v>
      </c>
      <c r="BE52" s="192">
        <f>SUM(BE7:BE51)</f>
        <v>0</v>
      </c>
      <c r="BF52" s="192">
        <f>SUM(BF7:BF51)</f>
        <v>0</v>
      </c>
      <c r="BG52" s="192">
        <f>SUM(BG7:BG51)</f>
        <v>0</v>
      </c>
    </row>
    <row r="53" spans="1:17" ht="12.75">
      <c r="A53" s="159" t="s">
        <v>76</v>
      </c>
      <c r="B53" s="160" t="s">
        <v>162</v>
      </c>
      <c r="C53" s="161" t="s">
        <v>163</v>
      </c>
      <c r="D53" s="162"/>
      <c r="E53" s="163"/>
      <c r="F53" s="163"/>
      <c r="G53" s="164"/>
      <c r="H53" s="165"/>
      <c r="I53" s="166"/>
      <c r="J53" s="165"/>
      <c r="K53" s="166"/>
      <c r="Q53" s="167">
        <v>1</v>
      </c>
    </row>
    <row r="54" spans="1:82" ht="12.75">
      <c r="A54" s="168">
        <v>30</v>
      </c>
      <c r="B54" s="169" t="s">
        <v>164</v>
      </c>
      <c r="C54" s="170" t="s">
        <v>165</v>
      </c>
      <c r="D54" s="171" t="s">
        <v>89</v>
      </c>
      <c r="E54" s="172">
        <v>0.864</v>
      </c>
      <c r="F54" s="172">
        <v>0</v>
      </c>
      <c r="G54" s="173">
        <f>E54*F54</f>
        <v>0</v>
      </c>
      <c r="H54" s="174">
        <v>0.18968</v>
      </c>
      <c r="I54" s="174">
        <f>E54*H54</f>
        <v>0.16388351999999998</v>
      </c>
      <c r="J54" s="174">
        <v>0</v>
      </c>
      <c r="K54" s="174">
        <f>E54*J54</f>
        <v>0</v>
      </c>
      <c r="Q54" s="167">
        <v>2</v>
      </c>
      <c r="AA54" s="144">
        <v>1</v>
      </c>
      <c r="AB54" s="144">
        <v>1</v>
      </c>
      <c r="AC54" s="144">
        <v>1</v>
      </c>
      <c r="BB54" s="144">
        <v>1</v>
      </c>
      <c r="BC54" s="144">
        <f>IF(BB54=1,G54,0)</f>
        <v>0</v>
      </c>
      <c r="BD54" s="144">
        <f>IF(BB54=2,G54,0)</f>
        <v>0</v>
      </c>
      <c r="BE54" s="144">
        <f>IF(BB54=3,G54,0)</f>
        <v>0</v>
      </c>
      <c r="BF54" s="144">
        <f>IF(BB54=4,G54,0)</f>
        <v>0</v>
      </c>
      <c r="BG54" s="144">
        <f>IF(BB54=5,G54,0)</f>
        <v>0</v>
      </c>
      <c r="CA54" s="144">
        <v>1</v>
      </c>
      <c r="CB54" s="144">
        <v>1</v>
      </c>
      <c r="CC54" s="167"/>
      <c r="CD54" s="167"/>
    </row>
    <row r="55" spans="1:17" ht="12.75">
      <c r="A55" s="175"/>
      <c r="B55" s="176"/>
      <c r="C55" s="223" t="s">
        <v>166</v>
      </c>
      <c r="D55" s="224"/>
      <c r="E55" s="178">
        <v>0.864</v>
      </c>
      <c r="F55" s="179"/>
      <c r="G55" s="180"/>
      <c r="H55" s="181"/>
      <c r="I55" s="182"/>
      <c r="J55" s="181"/>
      <c r="K55" s="182"/>
      <c r="M55" s="177" t="s">
        <v>166</v>
      </c>
      <c r="O55" s="177"/>
      <c r="Q55" s="167"/>
    </row>
    <row r="56" spans="1:82" ht="12.75">
      <c r="A56" s="168">
        <v>31</v>
      </c>
      <c r="B56" s="169" t="s">
        <v>167</v>
      </c>
      <c r="C56" s="170" t="s">
        <v>168</v>
      </c>
      <c r="D56" s="171" t="s">
        <v>111</v>
      </c>
      <c r="E56" s="172">
        <v>22.25</v>
      </c>
      <c r="F56" s="172">
        <v>0</v>
      </c>
      <c r="G56" s="173">
        <f>E56*F56</f>
        <v>0</v>
      </c>
      <c r="H56" s="174">
        <v>1.1322</v>
      </c>
      <c r="I56" s="174">
        <f>E56*H56</f>
        <v>25.191450000000003</v>
      </c>
      <c r="J56" s="174">
        <v>0</v>
      </c>
      <c r="K56" s="174">
        <f>E56*J56</f>
        <v>0</v>
      </c>
      <c r="Q56" s="167">
        <v>2</v>
      </c>
      <c r="AA56" s="144">
        <v>1</v>
      </c>
      <c r="AB56" s="144">
        <v>1</v>
      </c>
      <c r="AC56" s="144">
        <v>1</v>
      </c>
      <c r="BB56" s="144">
        <v>1</v>
      </c>
      <c r="BC56" s="144">
        <f>IF(BB56=1,G56,0)</f>
        <v>0</v>
      </c>
      <c r="BD56" s="144">
        <f>IF(BB56=2,G56,0)</f>
        <v>0</v>
      </c>
      <c r="BE56" s="144">
        <f>IF(BB56=3,G56,0)</f>
        <v>0</v>
      </c>
      <c r="BF56" s="144">
        <f>IF(BB56=4,G56,0)</f>
        <v>0</v>
      </c>
      <c r="BG56" s="144">
        <f>IF(BB56=5,G56,0)</f>
        <v>0</v>
      </c>
      <c r="CA56" s="144">
        <v>1</v>
      </c>
      <c r="CB56" s="144">
        <v>1</v>
      </c>
      <c r="CC56" s="167"/>
      <c r="CD56" s="167"/>
    </row>
    <row r="57" spans="1:17" ht="12.75">
      <c r="A57" s="175"/>
      <c r="B57" s="176"/>
      <c r="C57" s="223" t="s">
        <v>169</v>
      </c>
      <c r="D57" s="224"/>
      <c r="E57" s="178">
        <v>22.25</v>
      </c>
      <c r="F57" s="179"/>
      <c r="G57" s="180"/>
      <c r="H57" s="181"/>
      <c r="I57" s="182"/>
      <c r="J57" s="181"/>
      <c r="K57" s="182"/>
      <c r="M57" s="177" t="s">
        <v>169</v>
      </c>
      <c r="O57" s="177"/>
      <c r="Q57" s="167"/>
    </row>
    <row r="58" spans="1:59" ht="12.75">
      <c r="A58" s="183"/>
      <c r="B58" s="184" t="s">
        <v>79</v>
      </c>
      <c r="C58" s="185" t="str">
        <f>CONCATENATE(B53," ",C53)</f>
        <v>4 Vodorovné konstrukce</v>
      </c>
      <c r="D58" s="186"/>
      <c r="E58" s="187"/>
      <c r="F58" s="188"/>
      <c r="G58" s="189">
        <f>SUM(G53:G57)</f>
        <v>0</v>
      </c>
      <c r="H58" s="190"/>
      <c r="I58" s="191">
        <f>SUM(I53:I57)</f>
        <v>25.355333520000002</v>
      </c>
      <c r="J58" s="190"/>
      <c r="K58" s="191">
        <f>SUM(K53:K57)</f>
        <v>0</v>
      </c>
      <c r="Q58" s="167">
        <v>4</v>
      </c>
      <c r="BC58" s="192">
        <f>SUM(BC53:BC57)</f>
        <v>0</v>
      </c>
      <c r="BD58" s="192">
        <f>SUM(BD53:BD57)</f>
        <v>0</v>
      </c>
      <c r="BE58" s="192">
        <f>SUM(BE53:BE57)</f>
        <v>0</v>
      </c>
      <c r="BF58" s="192">
        <f>SUM(BF53:BF57)</f>
        <v>0</v>
      </c>
      <c r="BG58" s="192">
        <f>SUM(BG53:BG57)</f>
        <v>0</v>
      </c>
    </row>
    <row r="59" spans="1:17" ht="12.75">
      <c r="A59" s="159" t="s">
        <v>76</v>
      </c>
      <c r="B59" s="160" t="s">
        <v>170</v>
      </c>
      <c r="C59" s="161" t="s">
        <v>171</v>
      </c>
      <c r="D59" s="162"/>
      <c r="E59" s="163"/>
      <c r="F59" s="163"/>
      <c r="G59" s="164"/>
      <c r="H59" s="165"/>
      <c r="I59" s="166"/>
      <c r="J59" s="165"/>
      <c r="K59" s="166"/>
      <c r="Q59" s="167">
        <v>1</v>
      </c>
    </row>
    <row r="60" spans="1:82" ht="12.75">
      <c r="A60" s="168">
        <v>32</v>
      </c>
      <c r="B60" s="169" t="s">
        <v>172</v>
      </c>
      <c r="C60" s="170" t="s">
        <v>173</v>
      </c>
      <c r="D60" s="171" t="s">
        <v>154</v>
      </c>
      <c r="E60" s="172">
        <v>147.0126</v>
      </c>
      <c r="F60" s="172">
        <v>0</v>
      </c>
      <c r="G60" s="173">
        <f>E60*F60</f>
        <v>0</v>
      </c>
      <c r="H60" s="174">
        <v>1.1</v>
      </c>
      <c r="I60" s="174">
        <f>E60*H60</f>
        <v>161.71386</v>
      </c>
      <c r="J60" s="174">
        <v>0</v>
      </c>
      <c r="K60" s="174">
        <f>E60*J60</f>
        <v>0</v>
      </c>
      <c r="Q60" s="167">
        <v>2</v>
      </c>
      <c r="AA60" s="144">
        <v>1</v>
      </c>
      <c r="AB60" s="144">
        <v>1</v>
      </c>
      <c r="AC60" s="144">
        <v>1</v>
      </c>
      <c r="BB60" s="144">
        <v>1</v>
      </c>
      <c r="BC60" s="144">
        <f>IF(BB60=1,G60,0)</f>
        <v>0</v>
      </c>
      <c r="BD60" s="144">
        <f>IF(BB60=2,G60,0)</f>
        <v>0</v>
      </c>
      <c r="BE60" s="144">
        <f>IF(BB60=3,G60,0)</f>
        <v>0</v>
      </c>
      <c r="BF60" s="144">
        <f>IF(BB60=4,G60,0)</f>
        <v>0</v>
      </c>
      <c r="BG60" s="144">
        <f>IF(BB60=5,G60,0)</f>
        <v>0</v>
      </c>
      <c r="CA60" s="144">
        <v>1</v>
      </c>
      <c r="CB60" s="144">
        <v>1</v>
      </c>
      <c r="CC60" s="167"/>
      <c r="CD60" s="167"/>
    </row>
    <row r="61" spans="1:17" ht="12.75">
      <c r="A61" s="175"/>
      <c r="B61" s="176"/>
      <c r="C61" s="223" t="s">
        <v>174</v>
      </c>
      <c r="D61" s="224"/>
      <c r="E61" s="178">
        <v>147.0126</v>
      </c>
      <c r="F61" s="179"/>
      <c r="G61" s="180"/>
      <c r="H61" s="181"/>
      <c r="I61" s="182"/>
      <c r="J61" s="181"/>
      <c r="K61" s="182"/>
      <c r="M61" s="177" t="s">
        <v>174</v>
      </c>
      <c r="O61" s="177"/>
      <c r="Q61" s="167"/>
    </row>
    <row r="62" spans="1:82" ht="12.75">
      <c r="A62" s="168">
        <v>33</v>
      </c>
      <c r="B62" s="169" t="s">
        <v>175</v>
      </c>
      <c r="C62" s="170" t="s">
        <v>176</v>
      </c>
      <c r="D62" s="171" t="s">
        <v>154</v>
      </c>
      <c r="E62" s="172">
        <v>63.0054</v>
      </c>
      <c r="F62" s="172">
        <v>0</v>
      </c>
      <c r="G62" s="173">
        <f>E62*F62</f>
        <v>0</v>
      </c>
      <c r="H62" s="174">
        <v>1</v>
      </c>
      <c r="I62" s="174">
        <f>E62*H62</f>
        <v>63.0054</v>
      </c>
      <c r="J62" s="174">
        <v>0</v>
      </c>
      <c r="K62" s="174">
        <f>E62*J62</f>
        <v>0</v>
      </c>
      <c r="Q62" s="167">
        <v>2</v>
      </c>
      <c r="AA62" s="144">
        <v>1</v>
      </c>
      <c r="AB62" s="144">
        <v>1</v>
      </c>
      <c r="AC62" s="144">
        <v>1</v>
      </c>
      <c r="BB62" s="144">
        <v>1</v>
      </c>
      <c r="BC62" s="144">
        <f>IF(BB62=1,G62,0)</f>
        <v>0</v>
      </c>
      <c r="BD62" s="144">
        <f>IF(BB62=2,G62,0)</f>
        <v>0</v>
      </c>
      <c r="BE62" s="144">
        <f>IF(BB62=3,G62,0)</f>
        <v>0</v>
      </c>
      <c r="BF62" s="144">
        <f>IF(BB62=4,G62,0)</f>
        <v>0</v>
      </c>
      <c r="BG62" s="144">
        <f>IF(BB62=5,G62,0)</f>
        <v>0</v>
      </c>
      <c r="CA62" s="144">
        <v>1</v>
      </c>
      <c r="CB62" s="144">
        <v>1</v>
      </c>
      <c r="CC62" s="167"/>
      <c r="CD62" s="167"/>
    </row>
    <row r="63" spans="1:17" ht="12.75">
      <c r="A63" s="175"/>
      <c r="B63" s="176"/>
      <c r="C63" s="223" t="s">
        <v>177</v>
      </c>
      <c r="D63" s="224"/>
      <c r="E63" s="178">
        <v>63.0054</v>
      </c>
      <c r="F63" s="179"/>
      <c r="G63" s="180"/>
      <c r="H63" s="181"/>
      <c r="I63" s="182"/>
      <c r="J63" s="181"/>
      <c r="K63" s="182"/>
      <c r="M63" s="177" t="s">
        <v>177</v>
      </c>
      <c r="O63" s="177"/>
      <c r="Q63" s="167"/>
    </row>
    <row r="64" spans="1:82" ht="12.75">
      <c r="A64" s="168">
        <v>34</v>
      </c>
      <c r="B64" s="169" t="s">
        <v>178</v>
      </c>
      <c r="C64" s="170" t="s">
        <v>179</v>
      </c>
      <c r="D64" s="171" t="s">
        <v>89</v>
      </c>
      <c r="E64" s="172">
        <v>247.08</v>
      </c>
      <c r="F64" s="172">
        <v>0</v>
      </c>
      <c r="G64" s="173">
        <f>E64*F64</f>
        <v>0</v>
      </c>
      <c r="H64" s="174">
        <v>0.10255</v>
      </c>
      <c r="I64" s="174">
        <f>E64*H64</f>
        <v>25.338054000000003</v>
      </c>
      <c r="J64" s="174">
        <v>0</v>
      </c>
      <c r="K64" s="174">
        <f>E64*J64</f>
        <v>0</v>
      </c>
      <c r="Q64" s="167">
        <v>2</v>
      </c>
      <c r="AA64" s="144">
        <v>1</v>
      </c>
      <c r="AB64" s="144">
        <v>1</v>
      </c>
      <c r="AC64" s="144">
        <v>1</v>
      </c>
      <c r="BB64" s="144">
        <v>1</v>
      </c>
      <c r="BC64" s="144">
        <f>IF(BB64=1,G64,0)</f>
        <v>0</v>
      </c>
      <c r="BD64" s="144">
        <f>IF(BB64=2,G64,0)</f>
        <v>0</v>
      </c>
      <c r="BE64" s="144">
        <f>IF(BB64=3,G64,0)</f>
        <v>0</v>
      </c>
      <c r="BF64" s="144">
        <f>IF(BB64=4,G64,0)</f>
        <v>0</v>
      </c>
      <c r="BG64" s="144">
        <f>IF(BB64=5,G64,0)</f>
        <v>0</v>
      </c>
      <c r="CA64" s="144">
        <v>1</v>
      </c>
      <c r="CB64" s="144">
        <v>1</v>
      </c>
      <c r="CC64" s="167"/>
      <c r="CD64" s="167"/>
    </row>
    <row r="65" spans="1:17" ht="12.75">
      <c r="A65" s="175"/>
      <c r="B65" s="176"/>
      <c r="C65" s="223" t="s">
        <v>93</v>
      </c>
      <c r="D65" s="224"/>
      <c r="E65" s="178">
        <v>247.08</v>
      </c>
      <c r="F65" s="179"/>
      <c r="G65" s="180"/>
      <c r="H65" s="181"/>
      <c r="I65" s="182"/>
      <c r="J65" s="181"/>
      <c r="K65" s="182"/>
      <c r="M65" s="177" t="s">
        <v>93</v>
      </c>
      <c r="O65" s="177"/>
      <c r="Q65" s="167"/>
    </row>
    <row r="66" spans="1:82" ht="12.75">
      <c r="A66" s="168">
        <v>35</v>
      </c>
      <c r="B66" s="169" t="s">
        <v>180</v>
      </c>
      <c r="C66" s="170" t="s">
        <v>181</v>
      </c>
      <c r="D66" s="171" t="s">
        <v>89</v>
      </c>
      <c r="E66" s="172">
        <v>247.08</v>
      </c>
      <c r="F66" s="172">
        <v>0</v>
      </c>
      <c r="G66" s="173">
        <f>E66*F66</f>
        <v>0</v>
      </c>
      <c r="H66" s="174">
        <v>0.00061</v>
      </c>
      <c r="I66" s="174">
        <f>E66*H66</f>
        <v>0.1507188</v>
      </c>
      <c r="J66" s="174">
        <v>0</v>
      </c>
      <c r="K66" s="174">
        <f>E66*J66</f>
        <v>0</v>
      </c>
      <c r="Q66" s="167">
        <v>2</v>
      </c>
      <c r="AA66" s="144">
        <v>1</v>
      </c>
      <c r="AB66" s="144">
        <v>1</v>
      </c>
      <c r="AC66" s="144">
        <v>1</v>
      </c>
      <c r="BB66" s="144">
        <v>1</v>
      </c>
      <c r="BC66" s="144">
        <f>IF(BB66=1,G66,0)</f>
        <v>0</v>
      </c>
      <c r="BD66" s="144">
        <f>IF(BB66=2,G66,0)</f>
        <v>0</v>
      </c>
      <c r="BE66" s="144">
        <f>IF(BB66=3,G66,0)</f>
        <v>0</v>
      </c>
      <c r="BF66" s="144">
        <f>IF(BB66=4,G66,0)</f>
        <v>0</v>
      </c>
      <c r="BG66" s="144">
        <f>IF(BB66=5,G66,0)</f>
        <v>0</v>
      </c>
      <c r="CA66" s="144">
        <v>1</v>
      </c>
      <c r="CB66" s="144">
        <v>1</v>
      </c>
      <c r="CC66" s="167"/>
      <c r="CD66" s="167"/>
    </row>
    <row r="67" spans="1:17" ht="12.75">
      <c r="A67" s="175"/>
      <c r="B67" s="176"/>
      <c r="C67" s="223" t="s">
        <v>93</v>
      </c>
      <c r="D67" s="224"/>
      <c r="E67" s="178">
        <v>247.08</v>
      </c>
      <c r="F67" s="179"/>
      <c r="G67" s="180"/>
      <c r="H67" s="181"/>
      <c r="I67" s="182"/>
      <c r="J67" s="181"/>
      <c r="K67" s="182"/>
      <c r="M67" s="177" t="s">
        <v>93</v>
      </c>
      <c r="O67" s="177"/>
      <c r="Q67" s="167"/>
    </row>
    <row r="68" spans="1:82" ht="12.75">
      <c r="A68" s="168">
        <v>36</v>
      </c>
      <c r="B68" s="169" t="s">
        <v>182</v>
      </c>
      <c r="C68" s="170" t="s">
        <v>183</v>
      </c>
      <c r="D68" s="171" t="s">
        <v>184</v>
      </c>
      <c r="E68" s="172">
        <v>1</v>
      </c>
      <c r="F68" s="172">
        <v>0</v>
      </c>
      <c r="G68" s="173">
        <f>E68*F68</f>
        <v>0</v>
      </c>
      <c r="H68" s="174">
        <v>0.04</v>
      </c>
      <c r="I68" s="174">
        <f>E68*H68</f>
        <v>0.04</v>
      </c>
      <c r="J68" s="174">
        <v>0</v>
      </c>
      <c r="K68" s="174">
        <f>E68*J68</f>
        <v>0</v>
      </c>
      <c r="Q68" s="167">
        <v>2</v>
      </c>
      <c r="AA68" s="144">
        <v>3</v>
      </c>
      <c r="AB68" s="144">
        <v>1</v>
      </c>
      <c r="AC68" s="144" t="s">
        <v>182</v>
      </c>
      <c r="BB68" s="144">
        <v>1</v>
      </c>
      <c r="BC68" s="144">
        <f>IF(BB68=1,G68,0)</f>
        <v>0</v>
      </c>
      <c r="BD68" s="144">
        <f>IF(BB68=2,G68,0)</f>
        <v>0</v>
      </c>
      <c r="BE68" s="144">
        <f>IF(BB68=3,G68,0)</f>
        <v>0</v>
      </c>
      <c r="BF68" s="144">
        <f>IF(BB68=4,G68,0)</f>
        <v>0</v>
      </c>
      <c r="BG68" s="144">
        <f>IF(BB68=5,G68,0)</f>
        <v>0</v>
      </c>
      <c r="CA68" s="144">
        <v>3</v>
      </c>
      <c r="CB68" s="144">
        <v>1</v>
      </c>
      <c r="CC68" s="167"/>
      <c r="CD68" s="167"/>
    </row>
    <row r="69" spans="1:59" ht="12.75">
      <c r="A69" s="183"/>
      <c r="B69" s="184" t="s">
        <v>79</v>
      </c>
      <c r="C69" s="185" t="str">
        <f>CONCATENATE(B59," ",C59)</f>
        <v>5 Komunikace</v>
      </c>
      <c r="D69" s="186"/>
      <c r="E69" s="187"/>
      <c r="F69" s="188"/>
      <c r="G69" s="189">
        <f>SUM(G59:G68)</f>
        <v>0</v>
      </c>
      <c r="H69" s="190"/>
      <c r="I69" s="191">
        <f>SUM(I59:I68)</f>
        <v>250.2480328</v>
      </c>
      <c r="J69" s="190"/>
      <c r="K69" s="191">
        <f>SUM(K59:K68)</f>
        <v>0</v>
      </c>
      <c r="Q69" s="167">
        <v>4</v>
      </c>
      <c r="BC69" s="192">
        <f>SUM(BC59:BC68)</f>
        <v>0</v>
      </c>
      <c r="BD69" s="192">
        <f>SUM(BD59:BD68)</f>
        <v>0</v>
      </c>
      <c r="BE69" s="192">
        <f>SUM(BE59:BE68)</f>
        <v>0</v>
      </c>
      <c r="BF69" s="192">
        <f>SUM(BF59:BF68)</f>
        <v>0</v>
      </c>
      <c r="BG69" s="192">
        <f>SUM(BG59:BG68)</f>
        <v>0</v>
      </c>
    </row>
    <row r="70" spans="1:17" ht="12.75">
      <c r="A70" s="159" t="s">
        <v>76</v>
      </c>
      <c r="B70" s="160" t="s">
        <v>185</v>
      </c>
      <c r="C70" s="161" t="s">
        <v>186</v>
      </c>
      <c r="D70" s="162"/>
      <c r="E70" s="163"/>
      <c r="F70" s="163"/>
      <c r="G70" s="164"/>
      <c r="H70" s="165"/>
      <c r="I70" s="166"/>
      <c r="J70" s="165"/>
      <c r="K70" s="166"/>
      <c r="Q70" s="167">
        <v>1</v>
      </c>
    </row>
    <row r="71" spans="1:82" ht="22.5">
      <c r="A71" s="168">
        <v>37</v>
      </c>
      <c r="B71" s="169" t="s">
        <v>187</v>
      </c>
      <c r="C71" s="170" t="s">
        <v>188</v>
      </c>
      <c r="D71" s="171" t="s">
        <v>98</v>
      </c>
      <c r="E71" s="172">
        <v>20.9</v>
      </c>
      <c r="F71" s="172">
        <v>0</v>
      </c>
      <c r="G71" s="173">
        <f>E71*F71</f>
        <v>0</v>
      </c>
      <c r="H71" s="174">
        <v>0.03728</v>
      </c>
      <c r="I71" s="174">
        <f>E71*H71</f>
        <v>0.779152</v>
      </c>
      <c r="J71" s="174">
        <v>0</v>
      </c>
      <c r="K71" s="174">
        <f>E71*J71</f>
        <v>0</v>
      </c>
      <c r="Q71" s="167">
        <v>2</v>
      </c>
      <c r="AA71" s="144">
        <v>1</v>
      </c>
      <c r="AB71" s="144">
        <v>1</v>
      </c>
      <c r="AC71" s="144">
        <v>1</v>
      </c>
      <c r="BB71" s="144">
        <v>1</v>
      </c>
      <c r="BC71" s="144">
        <f>IF(BB71=1,G71,0)</f>
        <v>0</v>
      </c>
      <c r="BD71" s="144">
        <f>IF(BB71=2,G71,0)</f>
        <v>0</v>
      </c>
      <c r="BE71" s="144">
        <f>IF(BB71=3,G71,0)</f>
        <v>0</v>
      </c>
      <c r="BF71" s="144">
        <f>IF(BB71=4,G71,0)</f>
        <v>0</v>
      </c>
      <c r="BG71" s="144">
        <f>IF(BB71=5,G71,0)</f>
        <v>0</v>
      </c>
      <c r="CA71" s="144">
        <v>1</v>
      </c>
      <c r="CB71" s="144">
        <v>1</v>
      </c>
      <c r="CC71" s="167"/>
      <c r="CD71" s="167"/>
    </row>
    <row r="72" spans="1:17" ht="12.75">
      <c r="A72" s="175"/>
      <c r="B72" s="176"/>
      <c r="C72" s="223" t="s">
        <v>189</v>
      </c>
      <c r="D72" s="224"/>
      <c r="E72" s="178">
        <v>20.9</v>
      </c>
      <c r="F72" s="179"/>
      <c r="G72" s="180"/>
      <c r="H72" s="181"/>
      <c r="I72" s="182"/>
      <c r="J72" s="181"/>
      <c r="K72" s="182"/>
      <c r="M72" s="177" t="s">
        <v>189</v>
      </c>
      <c r="O72" s="177"/>
      <c r="Q72" s="167"/>
    </row>
    <row r="73" spans="1:82" ht="22.5">
      <c r="A73" s="168">
        <v>38</v>
      </c>
      <c r="B73" s="169" t="s">
        <v>190</v>
      </c>
      <c r="C73" s="170" t="s">
        <v>191</v>
      </c>
      <c r="D73" s="171" t="s">
        <v>98</v>
      </c>
      <c r="E73" s="172">
        <v>222.5</v>
      </c>
      <c r="F73" s="172">
        <v>0</v>
      </c>
      <c r="G73" s="173">
        <f aca="true" t="shared" si="16" ref="G73:G82">E73*F73</f>
        <v>0</v>
      </c>
      <c r="H73" s="174">
        <v>0.05932</v>
      </c>
      <c r="I73" s="174">
        <f aca="true" t="shared" si="17" ref="I73:I82">E73*H73</f>
        <v>13.198699999999999</v>
      </c>
      <c r="J73" s="174">
        <v>0</v>
      </c>
      <c r="K73" s="174">
        <f aca="true" t="shared" si="18" ref="K73:K82">E73*J73</f>
        <v>0</v>
      </c>
      <c r="Q73" s="167">
        <v>2</v>
      </c>
      <c r="AA73" s="144">
        <v>1</v>
      </c>
      <c r="AB73" s="144">
        <v>1</v>
      </c>
      <c r="AC73" s="144">
        <v>1</v>
      </c>
      <c r="BB73" s="144">
        <v>1</v>
      </c>
      <c r="BC73" s="144">
        <f aca="true" t="shared" si="19" ref="BC73:BC82">IF(BB73=1,G73,0)</f>
        <v>0</v>
      </c>
      <c r="BD73" s="144">
        <f aca="true" t="shared" si="20" ref="BD73:BD82">IF(BB73=2,G73,0)</f>
        <v>0</v>
      </c>
      <c r="BE73" s="144">
        <f aca="true" t="shared" si="21" ref="BE73:BE82">IF(BB73=3,G73,0)</f>
        <v>0</v>
      </c>
      <c r="BF73" s="144">
        <f aca="true" t="shared" si="22" ref="BF73:BF82">IF(BB73=4,G73,0)</f>
        <v>0</v>
      </c>
      <c r="BG73" s="144">
        <f aca="true" t="shared" si="23" ref="BG73:BG82">IF(BB73=5,G73,0)</f>
        <v>0</v>
      </c>
      <c r="CA73" s="144">
        <v>1</v>
      </c>
      <c r="CB73" s="144">
        <v>1</v>
      </c>
      <c r="CC73" s="167"/>
      <c r="CD73" s="167"/>
    </row>
    <row r="74" spans="1:82" ht="12.75">
      <c r="A74" s="168">
        <v>39</v>
      </c>
      <c r="B74" s="169" t="s">
        <v>192</v>
      </c>
      <c r="C74" s="170" t="s">
        <v>193</v>
      </c>
      <c r="D74" s="171" t="s">
        <v>184</v>
      </c>
      <c r="E74" s="172">
        <v>6</v>
      </c>
      <c r="F74" s="172">
        <v>0</v>
      </c>
      <c r="G74" s="173">
        <f t="shared" si="16"/>
        <v>0</v>
      </c>
      <c r="H74" s="174">
        <v>2.13196</v>
      </c>
      <c r="I74" s="174">
        <f t="shared" si="17"/>
        <v>12.79176</v>
      </c>
      <c r="J74" s="174">
        <v>0</v>
      </c>
      <c r="K74" s="174">
        <f t="shared" si="18"/>
        <v>0</v>
      </c>
      <c r="Q74" s="167">
        <v>2</v>
      </c>
      <c r="AA74" s="144">
        <v>1</v>
      </c>
      <c r="AB74" s="144">
        <v>1</v>
      </c>
      <c r="AC74" s="144">
        <v>1</v>
      </c>
      <c r="BB74" s="144">
        <v>1</v>
      </c>
      <c r="BC74" s="144">
        <f t="shared" si="19"/>
        <v>0</v>
      </c>
      <c r="BD74" s="144">
        <f t="shared" si="20"/>
        <v>0</v>
      </c>
      <c r="BE74" s="144">
        <f t="shared" si="21"/>
        <v>0</v>
      </c>
      <c r="BF74" s="144">
        <f t="shared" si="22"/>
        <v>0</v>
      </c>
      <c r="BG74" s="144">
        <f t="shared" si="23"/>
        <v>0</v>
      </c>
      <c r="CA74" s="144">
        <v>1</v>
      </c>
      <c r="CB74" s="144">
        <v>1</v>
      </c>
      <c r="CC74" s="167"/>
      <c r="CD74" s="167"/>
    </row>
    <row r="75" spans="1:82" ht="12.75">
      <c r="A75" s="168">
        <v>40</v>
      </c>
      <c r="B75" s="169" t="s">
        <v>194</v>
      </c>
      <c r="C75" s="170" t="s">
        <v>195</v>
      </c>
      <c r="D75" s="171" t="s">
        <v>184</v>
      </c>
      <c r="E75" s="172">
        <v>6</v>
      </c>
      <c r="F75" s="172">
        <v>0</v>
      </c>
      <c r="G75" s="173">
        <f t="shared" si="16"/>
        <v>0</v>
      </c>
      <c r="H75" s="174">
        <v>0.00702</v>
      </c>
      <c r="I75" s="174">
        <f t="shared" si="17"/>
        <v>0.042120000000000005</v>
      </c>
      <c r="J75" s="174">
        <v>0</v>
      </c>
      <c r="K75" s="174">
        <f t="shared" si="18"/>
        <v>0</v>
      </c>
      <c r="Q75" s="167">
        <v>2</v>
      </c>
      <c r="AA75" s="144">
        <v>1</v>
      </c>
      <c r="AB75" s="144">
        <v>1</v>
      </c>
      <c r="AC75" s="144">
        <v>1</v>
      </c>
      <c r="BB75" s="144">
        <v>1</v>
      </c>
      <c r="BC75" s="144">
        <f t="shared" si="19"/>
        <v>0</v>
      </c>
      <c r="BD75" s="144">
        <f t="shared" si="20"/>
        <v>0</v>
      </c>
      <c r="BE75" s="144">
        <f t="shared" si="21"/>
        <v>0</v>
      </c>
      <c r="BF75" s="144">
        <f t="shared" si="22"/>
        <v>0</v>
      </c>
      <c r="BG75" s="144">
        <f t="shared" si="23"/>
        <v>0</v>
      </c>
      <c r="CA75" s="144">
        <v>1</v>
      </c>
      <c r="CB75" s="144">
        <v>1</v>
      </c>
      <c r="CC75" s="167"/>
      <c r="CD75" s="167"/>
    </row>
    <row r="76" spans="1:82" ht="12.75">
      <c r="A76" s="168">
        <v>41</v>
      </c>
      <c r="B76" s="169" t="s">
        <v>196</v>
      </c>
      <c r="C76" s="170" t="s">
        <v>197</v>
      </c>
      <c r="D76" s="171" t="s">
        <v>184</v>
      </c>
      <c r="E76" s="172">
        <v>6</v>
      </c>
      <c r="F76" s="172">
        <v>0</v>
      </c>
      <c r="G76" s="173">
        <f t="shared" si="16"/>
        <v>0</v>
      </c>
      <c r="H76" s="174">
        <v>0.196</v>
      </c>
      <c r="I76" s="174">
        <f t="shared" si="17"/>
        <v>1.1760000000000002</v>
      </c>
      <c r="J76" s="174">
        <v>0</v>
      </c>
      <c r="K76" s="174">
        <f t="shared" si="18"/>
        <v>0</v>
      </c>
      <c r="Q76" s="167">
        <v>2</v>
      </c>
      <c r="AA76" s="144">
        <v>3</v>
      </c>
      <c r="AB76" s="144">
        <v>0</v>
      </c>
      <c r="AC76" s="144">
        <v>55243442</v>
      </c>
      <c r="BB76" s="144">
        <v>1</v>
      </c>
      <c r="BC76" s="144">
        <f t="shared" si="19"/>
        <v>0</v>
      </c>
      <c r="BD76" s="144">
        <f t="shared" si="20"/>
        <v>0</v>
      </c>
      <c r="BE76" s="144">
        <f t="shared" si="21"/>
        <v>0</v>
      </c>
      <c r="BF76" s="144">
        <f t="shared" si="22"/>
        <v>0</v>
      </c>
      <c r="BG76" s="144">
        <f t="shared" si="23"/>
        <v>0</v>
      </c>
      <c r="CA76" s="144">
        <v>3</v>
      </c>
      <c r="CB76" s="144">
        <v>0</v>
      </c>
      <c r="CC76" s="167"/>
      <c r="CD76" s="167"/>
    </row>
    <row r="77" spans="1:82" ht="12.75">
      <c r="A77" s="168">
        <v>42</v>
      </c>
      <c r="B77" s="169" t="s">
        <v>198</v>
      </c>
      <c r="C77" s="170" t="s">
        <v>199</v>
      </c>
      <c r="D77" s="171" t="s">
        <v>184</v>
      </c>
      <c r="E77" s="172">
        <v>6</v>
      </c>
      <c r="F77" s="172">
        <v>0</v>
      </c>
      <c r="G77" s="173">
        <f t="shared" si="16"/>
        <v>0</v>
      </c>
      <c r="H77" s="174">
        <v>0.415</v>
      </c>
      <c r="I77" s="174">
        <f t="shared" si="17"/>
        <v>2.4899999999999998</v>
      </c>
      <c r="J77" s="174">
        <v>0</v>
      </c>
      <c r="K77" s="174">
        <f t="shared" si="18"/>
        <v>0</v>
      </c>
      <c r="Q77" s="167">
        <v>2</v>
      </c>
      <c r="AA77" s="144">
        <v>3</v>
      </c>
      <c r="AB77" s="144">
        <v>0</v>
      </c>
      <c r="AC77" s="144" t="s">
        <v>198</v>
      </c>
      <c r="BB77" s="144">
        <v>1</v>
      </c>
      <c r="BC77" s="144">
        <f t="shared" si="19"/>
        <v>0</v>
      </c>
      <c r="BD77" s="144">
        <f t="shared" si="20"/>
        <v>0</v>
      </c>
      <c r="BE77" s="144">
        <f t="shared" si="21"/>
        <v>0</v>
      </c>
      <c r="BF77" s="144">
        <f t="shared" si="22"/>
        <v>0</v>
      </c>
      <c r="BG77" s="144">
        <f t="shared" si="23"/>
        <v>0</v>
      </c>
      <c r="CA77" s="144">
        <v>3</v>
      </c>
      <c r="CB77" s="144">
        <v>0</v>
      </c>
      <c r="CC77" s="167"/>
      <c r="CD77" s="167"/>
    </row>
    <row r="78" spans="1:82" ht="12.75">
      <c r="A78" s="168">
        <v>43</v>
      </c>
      <c r="B78" s="169" t="s">
        <v>200</v>
      </c>
      <c r="C78" s="170" t="s">
        <v>201</v>
      </c>
      <c r="D78" s="171" t="s">
        <v>184</v>
      </c>
      <c r="E78" s="172">
        <v>4</v>
      </c>
      <c r="F78" s="172">
        <v>0</v>
      </c>
      <c r="G78" s="173">
        <f t="shared" si="16"/>
        <v>0</v>
      </c>
      <c r="H78" s="174">
        <v>0.185</v>
      </c>
      <c r="I78" s="174">
        <f t="shared" si="17"/>
        <v>0.74</v>
      </c>
      <c r="J78" s="174">
        <v>0</v>
      </c>
      <c r="K78" s="174">
        <f t="shared" si="18"/>
        <v>0</v>
      </c>
      <c r="Q78" s="167">
        <v>2</v>
      </c>
      <c r="AA78" s="144">
        <v>3</v>
      </c>
      <c r="AB78" s="144">
        <v>1</v>
      </c>
      <c r="AC78" s="144" t="s">
        <v>200</v>
      </c>
      <c r="BB78" s="144">
        <v>1</v>
      </c>
      <c r="BC78" s="144">
        <f t="shared" si="19"/>
        <v>0</v>
      </c>
      <c r="BD78" s="144">
        <f t="shared" si="20"/>
        <v>0</v>
      </c>
      <c r="BE78" s="144">
        <f t="shared" si="21"/>
        <v>0</v>
      </c>
      <c r="BF78" s="144">
        <f t="shared" si="22"/>
        <v>0</v>
      </c>
      <c r="BG78" s="144">
        <f t="shared" si="23"/>
        <v>0</v>
      </c>
      <c r="CA78" s="144">
        <v>3</v>
      </c>
      <c r="CB78" s="144">
        <v>1</v>
      </c>
      <c r="CC78" s="167"/>
      <c r="CD78" s="167"/>
    </row>
    <row r="79" spans="1:82" ht="12.75">
      <c r="A79" s="168">
        <v>44</v>
      </c>
      <c r="B79" s="169" t="s">
        <v>202</v>
      </c>
      <c r="C79" s="170" t="s">
        <v>203</v>
      </c>
      <c r="D79" s="171" t="s">
        <v>184</v>
      </c>
      <c r="E79" s="172">
        <v>3</v>
      </c>
      <c r="F79" s="172">
        <v>0</v>
      </c>
      <c r="G79" s="173">
        <f t="shared" si="16"/>
        <v>0</v>
      </c>
      <c r="H79" s="174">
        <v>0.37</v>
      </c>
      <c r="I79" s="174">
        <f t="shared" si="17"/>
        <v>1.1099999999999999</v>
      </c>
      <c r="J79" s="174">
        <v>0</v>
      </c>
      <c r="K79" s="174">
        <f t="shared" si="18"/>
        <v>0</v>
      </c>
      <c r="Q79" s="167">
        <v>2</v>
      </c>
      <c r="AA79" s="144">
        <v>3</v>
      </c>
      <c r="AB79" s="144">
        <v>0</v>
      </c>
      <c r="AC79" s="144" t="s">
        <v>202</v>
      </c>
      <c r="BB79" s="144">
        <v>1</v>
      </c>
      <c r="BC79" s="144">
        <f t="shared" si="19"/>
        <v>0</v>
      </c>
      <c r="BD79" s="144">
        <f t="shared" si="20"/>
        <v>0</v>
      </c>
      <c r="BE79" s="144">
        <f t="shared" si="21"/>
        <v>0</v>
      </c>
      <c r="BF79" s="144">
        <f t="shared" si="22"/>
        <v>0</v>
      </c>
      <c r="BG79" s="144">
        <f t="shared" si="23"/>
        <v>0</v>
      </c>
      <c r="CA79" s="144">
        <v>3</v>
      </c>
      <c r="CB79" s="144">
        <v>0</v>
      </c>
      <c r="CC79" s="167"/>
      <c r="CD79" s="167"/>
    </row>
    <row r="80" spans="1:82" ht="12.75">
      <c r="A80" s="168">
        <v>45</v>
      </c>
      <c r="B80" s="169" t="s">
        <v>204</v>
      </c>
      <c r="C80" s="170" t="s">
        <v>205</v>
      </c>
      <c r="D80" s="171" t="s">
        <v>184</v>
      </c>
      <c r="E80" s="172">
        <v>2</v>
      </c>
      <c r="F80" s="172">
        <v>0</v>
      </c>
      <c r="G80" s="173">
        <f t="shared" si="16"/>
        <v>0</v>
      </c>
      <c r="H80" s="174">
        <v>0.74</v>
      </c>
      <c r="I80" s="174">
        <f t="shared" si="17"/>
        <v>1.48</v>
      </c>
      <c r="J80" s="174">
        <v>0</v>
      </c>
      <c r="K80" s="174">
        <f t="shared" si="18"/>
        <v>0</v>
      </c>
      <c r="Q80" s="167">
        <v>2</v>
      </c>
      <c r="AA80" s="144">
        <v>3</v>
      </c>
      <c r="AB80" s="144">
        <v>1</v>
      </c>
      <c r="AC80" s="144" t="s">
        <v>204</v>
      </c>
      <c r="BB80" s="144">
        <v>1</v>
      </c>
      <c r="BC80" s="144">
        <f t="shared" si="19"/>
        <v>0</v>
      </c>
      <c r="BD80" s="144">
        <f t="shared" si="20"/>
        <v>0</v>
      </c>
      <c r="BE80" s="144">
        <f t="shared" si="21"/>
        <v>0</v>
      </c>
      <c r="BF80" s="144">
        <f t="shared" si="22"/>
        <v>0</v>
      </c>
      <c r="BG80" s="144">
        <f t="shared" si="23"/>
        <v>0</v>
      </c>
      <c r="CA80" s="144">
        <v>3</v>
      </c>
      <c r="CB80" s="144">
        <v>1</v>
      </c>
      <c r="CC80" s="167"/>
      <c r="CD80" s="167"/>
    </row>
    <row r="81" spans="1:82" ht="12.75">
      <c r="A81" s="168">
        <v>46</v>
      </c>
      <c r="B81" s="169" t="s">
        <v>206</v>
      </c>
      <c r="C81" s="170" t="s">
        <v>207</v>
      </c>
      <c r="D81" s="171" t="s">
        <v>184</v>
      </c>
      <c r="E81" s="172">
        <v>1</v>
      </c>
      <c r="F81" s="172">
        <v>0</v>
      </c>
      <c r="G81" s="173">
        <f t="shared" si="16"/>
        <v>0</v>
      </c>
      <c r="H81" s="174">
        <v>0.054</v>
      </c>
      <c r="I81" s="174">
        <f t="shared" si="17"/>
        <v>0.054</v>
      </c>
      <c r="J81" s="174">
        <v>0</v>
      </c>
      <c r="K81" s="174">
        <f t="shared" si="18"/>
        <v>0</v>
      </c>
      <c r="Q81" s="167">
        <v>2</v>
      </c>
      <c r="AA81" s="144">
        <v>3</v>
      </c>
      <c r="AB81" s="144">
        <v>1</v>
      </c>
      <c r="AC81" s="144" t="s">
        <v>206</v>
      </c>
      <c r="BB81" s="144">
        <v>1</v>
      </c>
      <c r="BC81" s="144">
        <f t="shared" si="19"/>
        <v>0</v>
      </c>
      <c r="BD81" s="144">
        <f t="shared" si="20"/>
        <v>0</v>
      </c>
      <c r="BE81" s="144">
        <f t="shared" si="21"/>
        <v>0</v>
      </c>
      <c r="BF81" s="144">
        <f t="shared" si="22"/>
        <v>0</v>
      </c>
      <c r="BG81" s="144">
        <f t="shared" si="23"/>
        <v>0</v>
      </c>
      <c r="CA81" s="144">
        <v>3</v>
      </c>
      <c r="CB81" s="144">
        <v>1</v>
      </c>
      <c r="CC81" s="167"/>
      <c r="CD81" s="167"/>
    </row>
    <row r="82" spans="1:82" ht="12.75">
      <c r="A82" s="168">
        <v>47</v>
      </c>
      <c r="B82" s="169" t="s">
        <v>208</v>
      </c>
      <c r="C82" s="170" t="s">
        <v>209</v>
      </c>
      <c r="D82" s="171" t="s">
        <v>184</v>
      </c>
      <c r="E82" s="172">
        <v>2</v>
      </c>
      <c r="F82" s="172">
        <v>0</v>
      </c>
      <c r="G82" s="173">
        <f t="shared" si="16"/>
        <v>0</v>
      </c>
      <c r="H82" s="174">
        <v>0.068</v>
      </c>
      <c r="I82" s="174">
        <f t="shared" si="17"/>
        <v>0.136</v>
      </c>
      <c r="J82" s="174">
        <v>0</v>
      </c>
      <c r="K82" s="174">
        <f t="shared" si="18"/>
        <v>0</v>
      </c>
      <c r="Q82" s="167">
        <v>2</v>
      </c>
      <c r="AA82" s="144">
        <v>3</v>
      </c>
      <c r="AB82" s="144">
        <v>1</v>
      </c>
      <c r="AC82" s="144" t="s">
        <v>208</v>
      </c>
      <c r="BB82" s="144">
        <v>1</v>
      </c>
      <c r="BC82" s="144">
        <f t="shared" si="19"/>
        <v>0</v>
      </c>
      <c r="BD82" s="144">
        <f t="shared" si="20"/>
        <v>0</v>
      </c>
      <c r="BE82" s="144">
        <f t="shared" si="21"/>
        <v>0</v>
      </c>
      <c r="BF82" s="144">
        <f t="shared" si="22"/>
        <v>0</v>
      </c>
      <c r="BG82" s="144">
        <f t="shared" si="23"/>
        <v>0</v>
      </c>
      <c r="CA82" s="144">
        <v>3</v>
      </c>
      <c r="CB82" s="144">
        <v>1</v>
      </c>
      <c r="CC82" s="167"/>
      <c r="CD82" s="167"/>
    </row>
    <row r="83" spans="1:59" ht="12.75">
      <c r="A83" s="183"/>
      <c r="B83" s="184" t="s">
        <v>79</v>
      </c>
      <c r="C83" s="185" t="str">
        <f>CONCATENATE(B70," ",C70)</f>
        <v>8 Trubní vedení</v>
      </c>
      <c r="D83" s="186"/>
      <c r="E83" s="187"/>
      <c r="F83" s="188"/>
      <c r="G83" s="189">
        <f>SUM(G70:G82)</f>
        <v>0</v>
      </c>
      <c r="H83" s="190"/>
      <c r="I83" s="191">
        <f>SUM(I70:I82)</f>
        <v>33.997732</v>
      </c>
      <c r="J83" s="190"/>
      <c r="K83" s="191">
        <f>SUM(K70:K82)</f>
        <v>0</v>
      </c>
      <c r="Q83" s="167">
        <v>4</v>
      </c>
      <c r="BC83" s="192">
        <f>SUM(BC70:BC82)</f>
        <v>0</v>
      </c>
      <c r="BD83" s="192">
        <f>SUM(BD70:BD82)</f>
        <v>0</v>
      </c>
      <c r="BE83" s="192">
        <f>SUM(BE70:BE82)</f>
        <v>0</v>
      </c>
      <c r="BF83" s="192">
        <f>SUM(BF70:BF82)</f>
        <v>0</v>
      </c>
      <c r="BG83" s="192">
        <f>SUM(BG70:BG82)</f>
        <v>0</v>
      </c>
    </row>
    <row r="84" spans="1:17" ht="12.75">
      <c r="A84" s="159" t="s">
        <v>76</v>
      </c>
      <c r="B84" s="160" t="s">
        <v>210</v>
      </c>
      <c r="C84" s="161" t="s">
        <v>211</v>
      </c>
      <c r="D84" s="162"/>
      <c r="E84" s="163"/>
      <c r="F84" s="163"/>
      <c r="G84" s="164"/>
      <c r="H84" s="165"/>
      <c r="I84" s="166"/>
      <c r="J84" s="165"/>
      <c r="K84" s="166"/>
      <c r="Q84" s="167">
        <v>1</v>
      </c>
    </row>
    <row r="85" spans="1:82" ht="12.75">
      <c r="A85" s="168">
        <v>48</v>
      </c>
      <c r="B85" s="169" t="s">
        <v>212</v>
      </c>
      <c r="C85" s="170" t="s">
        <v>213</v>
      </c>
      <c r="D85" s="171" t="s">
        <v>98</v>
      </c>
      <c r="E85" s="172">
        <v>6</v>
      </c>
      <c r="F85" s="172">
        <v>0</v>
      </c>
      <c r="G85" s="173">
        <f>E85*F85</f>
        <v>0</v>
      </c>
      <c r="H85" s="174">
        <v>0.08758</v>
      </c>
      <c r="I85" s="174">
        <f>E85*H85</f>
        <v>0.5254800000000001</v>
      </c>
      <c r="J85" s="174">
        <v>0</v>
      </c>
      <c r="K85" s="174">
        <f>E85*J85</f>
        <v>0</v>
      </c>
      <c r="Q85" s="167">
        <v>2</v>
      </c>
      <c r="AA85" s="144">
        <v>1</v>
      </c>
      <c r="AB85" s="144">
        <v>1</v>
      </c>
      <c r="AC85" s="144">
        <v>1</v>
      </c>
      <c r="BB85" s="144">
        <v>1</v>
      </c>
      <c r="BC85" s="144">
        <f>IF(BB85=1,G85,0)</f>
        <v>0</v>
      </c>
      <c r="BD85" s="144">
        <f>IF(BB85=2,G85,0)</f>
        <v>0</v>
      </c>
      <c r="BE85" s="144">
        <f>IF(BB85=3,G85,0)</f>
        <v>0</v>
      </c>
      <c r="BF85" s="144">
        <f>IF(BB85=4,G85,0)</f>
        <v>0</v>
      </c>
      <c r="BG85" s="144">
        <f>IF(BB85=5,G85,0)</f>
        <v>0</v>
      </c>
      <c r="CA85" s="144">
        <v>1</v>
      </c>
      <c r="CB85" s="144">
        <v>1</v>
      </c>
      <c r="CC85" s="167"/>
      <c r="CD85" s="167"/>
    </row>
    <row r="86" spans="1:82" ht="12.75">
      <c r="A86" s="168">
        <v>49</v>
      </c>
      <c r="B86" s="169" t="s">
        <v>214</v>
      </c>
      <c r="C86" s="170" t="s">
        <v>215</v>
      </c>
      <c r="D86" s="171" t="s">
        <v>98</v>
      </c>
      <c r="E86" s="172">
        <v>411.8</v>
      </c>
      <c r="F86" s="172">
        <v>0</v>
      </c>
      <c r="G86" s="173">
        <f>E86*F86</f>
        <v>0</v>
      </c>
      <c r="H86" s="174">
        <v>0</v>
      </c>
      <c r="I86" s="174">
        <f>E86*H86</f>
        <v>0</v>
      </c>
      <c r="J86" s="174">
        <v>0</v>
      </c>
      <c r="K86" s="174">
        <f>E86*J86</f>
        <v>0</v>
      </c>
      <c r="Q86" s="167">
        <v>2</v>
      </c>
      <c r="AA86" s="144">
        <v>1</v>
      </c>
      <c r="AB86" s="144">
        <v>1</v>
      </c>
      <c r="AC86" s="144">
        <v>1</v>
      </c>
      <c r="BB86" s="144">
        <v>1</v>
      </c>
      <c r="BC86" s="144">
        <f>IF(BB86=1,G86,0)</f>
        <v>0</v>
      </c>
      <c r="BD86" s="144">
        <f>IF(BB86=2,G86,0)</f>
        <v>0</v>
      </c>
      <c r="BE86" s="144">
        <f>IF(BB86=3,G86,0)</f>
        <v>0</v>
      </c>
      <c r="BF86" s="144">
        <f>IF(BB86=4,G86,0)</f>
        <v>0</v>
      </c>
      <c r="BG86" s="144">
        <f>IF(BB86=5,G86,0)</f>
        <v>0</v>
      </c>
      <c r="CA86" s="144">
        <v>1</v>
      </c>
      <c r="CB86" s="144">
        <v>1</v>
      </c>
      <c r="CC86" s="167"/>
      <c r="CD86" s="167"/>
    </row>
    <row r="87" spans="1:17" ht="12.75">
      <c r="A87" s="175"/>
      <c r="B87" s="176"/>
      <c r="C87" s="223" t="s">
        <v>216</v>
      </c>
      <c r="D87" s="224"/>
      <c r="E87" s="178">
        <v>411.8</v>
      </c>
      <c r="F87" s="179"/>
      <c r="G87" s="180"/>
      <c r="H87" s="181"/>
      <c r="I87" s="182"/>
      <c r="J87" s="181"/>
      <c r="K87" s="182"/>
      <c r="M87" s="177" t="s">
        <v>216</v>
      </c>
      <c r="O87" s="177"/>
      <c r="Q87" s="167"/>
    </row>
    <row r="88" spans="1:59" ht="12.75">
      <c r="A88" s="183"/>
      <c r="B88" s="184" t="s">
        <v>79</v>
      </c>
      <c r="C88" s="185" t="str">
        <f>CONCATENATE(B84," ",C84)</f>
        <v>91 Doplňující práce na komunikaci</v>
      </c>
      <c r="D88" s="186"/>
      <c r="E88" s="187"/>
      <c r="F88" s="188"/>
      <c r="G88" s="189">
        <f>SUM(G84:G87)</f>
        <v>0</v>
      </c>
      <c r="H88" s="190"/>
      <c r="I88" s="191">
        <f>SUM(I84:I87)</f>
        <v>0.5254800000000001</v>
      </c>
      <c r="J88" s="190"/>
      <c r="K88" s="191">
        <f>SUM(K84:K87)</f>
        <v>0</v>
      </c>
      <c r="Q88" s="167">
        <v>4</v>
      </c>
      <c r="BC88" s="192">
        <f>SUM(BC84:BC87)</f>
        <v>0</v>
      </c>
      <c r="BD88" s="192">
        <f>SUM(BD84:BD87)</f>
        <v>0</v>
      </c>
      <c r="BE88" s="192">
        <f>SUM(BE84:BE87)</f>
        <v>0</v>
      </c>
      <c r="BF88" s="192">
        <f>SUM(BF84:BF87)</f>
        <v>0</v>
      </c>
      <c r="BG88" s="192">
        <f>SUM(BG84:BG87)</f>
        <v>0</v>
      </c>
    </row>
    <row r="89" spans="1:17" ht="12.75">
      <c r="A89" s="159" t="s">
        <v>76</v>
      </c>
      <c r="B89" s="160" t="s">
        <v>217</v>
      </c>
      <c r="C89" s="161" t="s">
        <v>218</v>
      </c>
      <c r="D89" s="162"/>
      <c r="E89" s="163"/>
      <c r="F89" s="163"/>
      <c r="G89" s="164"/>
      <c r="H89" s="165"/>
      <c r="I89" s="166"/>
      <c r="J89" s="165"/>
      <c r="K89" s="166"/>
      <c r="Q89" s="167">
        <v>1</v>
      </c>
    </row>
    <row r="90" spans="1:82" ht="12.75">
      <c r="A90" s="168">
        <v>50</v>
      </c>
      <c r="B90" s="169" t="s">
        <v>219</v>
      </c>
      <c r="C90" s="170" t="s">
        <v>220</v>
      </c>
      <c r="D90" s="171" t="s">
        <v>98</v>
      </c>
      <c r="E90" s="172">
        <v>1.5</v>
      </c>
      <c r="F90" s="172">
        <v>0</v>
      </c>
      <c r="G90" s="173">
        <f>E90*F90</f>
        <v>0</v>
      </c>
      <c r="H90" s="174">
        <v>0</v>
      </c>
      <c r="I90" s="174">
        <f>E90*H90</f>
        <v>0</v>
      </c>
      <c r="J90" s="174">
        <v>-0.099</v>
      </c>
      <c r="K90" s="174">
        <f>E90*J90</f>
        <v>-0.14850000000000002</v>
      </c>
      <c r="Q90" s="167">
        <v>2</v>
      </c>
      <c r="AA90" s="144">
        <v>1</v>
      </c>
      <c r="AB90" s="144">
        <v>1</v>
      </c>
      <c r="AC90" s="144">
        <v>1</v>
      </c>
      <c r="BB90" s="144">
        <v>1</v>
      </c>
      <c r="BC90" s="144">
        <f>IF(BB90=1,G90,0)</f>
        <v>0</v>
      </c>
      <c r="BD90" s="144">
        <f>IF(BB90=2,G90,0)</f>
        <v>0</v>
      </c>
      <c r="BE90" s="144">
        <f>IF(BB90=3,G90,0)</f>
        <v>0</v>
      </c>
      <c r="BF90" s="144">
        <f>IF(BB90=4,G90,0)</f>
        <v>0</v>
      </c>
      <c r="BG90" s="144">
        <f>IF(BB90=5,G90,0)</f>
        <v>0</v>
      </c>
      <c r="CA90" s="144">
        <v>1</v>
      </c>
      <c r="CB90" s="144">
        <v>1</v>
      </c>
      <c r="CC90" s="167"/>
      <c r="CD90" s="167"/>
    </row>
    <row r="91" spans="1:59" ht="12.75">
      <c r="A91" s="183"/>
      <c r="B91" s="184" t="s">
        <v>79</v>
      </c>
      <c r="C91" s="185" t="str">
        <f>CONCATENATE(B89," ",C89)</f>
        <v>97 Prorážení otvorů</v>
      </c>
      <c r="D91" s="186"/>
      <c r="E91" s="187"/>
      <c r="F91" s="188"/>
      <c r="G91" s="189">
        <f>SUM(G89:G90)</f>
        <v>0</v>
      </c>
      <c r="H91" s="190"/>
      <c r="I91" s="191">
        <f>SUM(I89:I90)</f>
        <v>0</v>
      </c>
      <c r="J91" s="190"/>
      <c r="K91" s="191">
        <f>SUM(K89:K90)</f>
        <v>-0.14850000000000002</v>
      </c>
      <c r="Q91" s="167">
        <v>4</v>
      </c>
      <c r="BC91" s="192">
        <f>SUM(BC89:BC90)</f>
        <v>0</v>
      </c>
      <c r="BD91" s="192">
        <f>SUM(BD89:BD90)</f>
        <v>0</v>
      </c>
      <c r="BE91" s="192">
        <f>SUM(BE89:BE90)</f>
        <v>0</v>
      </c>
      <c r="BF91" s="192">
        <f>SUM(BF89:BF90)</f>
        <v>0</v>
      </c>
      <c r="BG91" s="192">
        <f>SUM(BG89:BG90)</f>
        <v>0</v>
      </c>
    </row>
    <row r="92" spans="1:17" ht="12.75">
      <c r="A92" s="159" t="s">
        <v>76</v>
      </c>
      <c r="B92" s="160" t="s">
        <v>221</v>
      </c>
      <c r="C92" s="161" t="s">
        <v>222</v>
      </c>
      <c r="D92" s="162"/>
      <c r="E92" s="163"/>
      <c r="F92" s="163"/>
      <c r="G92" s="164"/>
      <c r="H92" s="165"/>
      <c r="I92" s="166"/>
      <c r="J92" s="165"/>
      <c r="K92" s="166"/>
      <c r="Q92" s="167">
        <v>1</v>
      </c>
    </row>
    <row r="93" spans="1:82" ht="12.75">
      <c r="A93" s="168">
        <v>51</v>
      </c>
      <c r="B93" s="169" t="s">
        <v>223</v>
      </c>
      <c r="C93" s="170" t="s">
        <v>224</v>
      </c>
      <c r="D93" s="171" t="s">
        <v>154</v>
      </c>
      <c r="E93" s="172">
        <v>506.32544532</v>
      </c>
      <c r="F93" s="172">
        <v>0</v>
      </c>
      <c r="G93" s="173">
        <f>E93*F93</f>
        <v>0</v>
      </c>
      <c r="H93" s="174">
        <v>0</v>
      </c>
      <c r="I93" s="174">
        <f>E93*H93</f>
        <v>0</v>
      </c>
      <c r="J93" s="174">
        <v>0</v>
      </c>
      <c r="K93" s="174">
        <f>E93*J93</f>
        <v>0</v>
      </c>
      <c r="Q93" s="167">
        <v>2</v>
      </c>
      <c r="AA93" s="144">
        <v>7</v>
      </c>
      <c r="AB93" s="144">
        <v>1</v>
      </c>
      <c r="AC93" s="144">
        <v>2</v>
      </c>
      <c r="BB93" s="144">
        <v>1</v>
      </c>
      <c r="BC93" s="144">
        <f>IF(BB93=1,G93,0)</f>
        <v>0</v>
      </c>
      <c r="BD93" s="144">
        <f>IF(BB93=2,G93,0)</f>
        <v>0</v>
      </c>
      <c r="BE93" s="144">
        <f>IF(BB93=3,G93,0)</f>
        <v>0</v>
      </c>
      <c r="BF93" s="144">
        <f>IF(BB93=4,G93,0)</f>
        <v>0</v>
      </c>
      <c r="BG93" s="144">
        <f>IF(BB93=5,G93,0)</f>
        <v>0</v>
      </c>
      <c r="CA93" s="144">
        <v>7</v>
      </c>
      <c r="CB93" s="144">
        <v>1</v>
      </c>
      <c r="CC93" s="167"/>
      <c r="CD93" s="167"/>
    </row>
    <row r="94" spans="1:59" ht="12.75">
      <c r="A94" s="183"/>
      <c r="B94" s="184" t="s">
        <v>79</v>
      </c>
      <c r="C94" s="185" t="str">
        <f>CONCATENATE(B92," ",C92)</f>
        <v>99 Staveništní přesun hmot</v>
      </c>
      <c r="D94" s="186"/>
      <c r="E94" s="187"/>
      <c r="F94" s="188"/>
      <c r="G94" s="189">
        <f>SUM(G92:G93)</f>
        <v>0</v>
      </c>
      <c r="H94" s="190"/>
      <c r="I94" s="191">
        <f>SUM(I92:I93)</f>
        <v>0</v>
      </c>
      <c r="J94" s="190"/>
      <c r="K94" s="191">
        <f>SUM(K92:K93)</f>
        <v>0</v>
      </c>
      <c r="Q94" s="167">
        <v>4</v>
      </c>
      <c r="BC94" s="192">
        <f>SUM(BC92:BC93)</f>
        <v>0</v>
      </c>
      <c r="BD94" s="192">
        <f>SUM(BD92:BD93)</f>
        <v>0</v>
      </c>
      <c r="BE94" s="192">
        <f>SUM(BE92:BE93)</f>
        <v>0</v>
      </c>
      <c r="BF94" s="192">
        <f>SUM(BF92:BF93)</f>
        <v>0</v>
      </c>
      <c r="BG94" s="192">
        <f>SUM(BG92:BG93)</f>
        <v>0</v>
      </c>
    </row>
    <row r="95" spans="1:17" ht="12.75">
      <c r="A95" s="159" t="s">
        <v>76</v>
      </c>
      <c r="B95" s="160" t="s">
        <v>225</v>
      </c>
      <c r="C95" s="161" t="s">
        <v>226</v>
      </c>
      <c r="D95" s="162"/>
      <c r="E95" s="163"/>
      <c r="F95" s="163"/>
      <c r="G95" s="164"/>
      <c r="H95" s="165"/>
      <c r="I95" s="166"/>
      <c r="J95" s="165"/>
      <c r="K95" s="166"/>
      <c r="Q95" s="167">
        <v>1</v>
      </c>
    </row>
    <row r="96" spans="1:82" ht="12.75">
      <c r="A96" s="168">
        <v>52</v>
      </c>
      <c r="B96" s="169" t="s">
        <v>227</v>
      </c>
      <c r="C96" s="170" t="s">
        <v>228</v>
      </c>
      <c r="D96" s="171" t="s">
        <v>154</v>
      </c>
      <c r="E96" s="172">
        <v>223.63758</v>
      </c>
      <c r="F96" s="172">
        <v>0</v>
      </c>
      <c r="G96" s="173">
        <f>E96*F96</f>
        <v>0</v>
      </c>
      <c r="H96" s="174">
        <v>0</v>
      </c>
      <c r="I96" s="174">
        <f>E96*H96</f>
        <v>0</v>
      </c>
      <c r="J96" s="174">
        <v>0</v>
      </c>
      <c r="K96" s="174">
        <f>E96*J96</f>
        <v>0</v>
      </c>
      <c r="Q96" s="167">
        <v>2</v>
      </c>
      <c r="AA96" s="144">
        <v>8</v>
      </c>
      <c r="AB96" s="144">
        <v>0</v>
      </c>
      <c r="AC96" s="144">
        <v>3</v>
      </c>
      <c r="BB96" s="144">
        <v>1</v>
      </c>
      <c r="BC96" s="144">
        <f>IF(BB96=1,G96,0)</f>
        <v>0</v>
      </c>
      <c r="BD96" s="144">
        <f>IF(BB96=2,G96,0)</f>
        <v>0</v>
      </c>
      <c r="BE96" s="144">
        <f>IF(BB96=3,G96,0)</f>
        <v>0</v>
      </c>
      <c r="BF96" s="144">
        <f>IF(BB96=4,G96,0)</f>
        <v>0</v>
      </c>
      <c r="BG96" s="144">
        <f>IF(BB96=5,G96,0)</f>
        <v>0</v>
      </c>
      <c r="CA96" s="144">
        <v>8</v>
      </c>
      <c r="CB96" s="144">
        <v>0</v>
      </c>
      <c r="CC96" s="167"/>
      <c r="CD96" s="167"/>
    </row>
    <row r="97" spans="1:82" ht="12.75">
      <c r="A97" s="168">
        <v>53</v>
      </c>
      <c r="B97" s="169" t="s">
        <v>229</v>
      </c>
      <c r="C97" s="170" t="s">
        <v>230</v>
      </c>
      <c r="D97" s="171" t="s">
        <v>154</v>
      </c>
      <c r="E97" s="172">
        <v>2012.73822</v>
      </c>
      <c r="F97" s="172">
        <v>0</v>
      </c>
      <c r="G97" s="173">
        <f>E97*F97</f>
        <v>0</v>
      </c>
      <c r="H97" s="174">
        <v>0</v>
      </c>
      <c r="I97" s="174">
        <f>E97*H97</f>
        <v>0</v>
      </c>
      <c r="J97" s="174">
        <v>0</v>
      </c>
      <c r="K97" s="174">
        <f>E97*J97</f>
        <v>0</v>
      </c>
      <c r="Q97" s="167">
        <v>2</v>
      </c>
      <c r="AA97" s="144">
        <v>8</v>
      </c>
      <c r="AB97" s="144">
        <v>0</v>
      </c>
      <c r="AC97" s="144">
        <v>3</v>
      </c>
      <c r="BB97" s="144">
        <v>1</v>
      </c>
      <c r="BC97" s="144">
        <f>IF(BB97=1,G97,0)</f>
        <v>0</v>
      </c>
      <c r="BD97" s="144">
        <f>IF(BB97=2,G97,0)</f>
        <v>0</v>
      </c>
      <c r="BE97" s="144">
        <f>IF(BB97=3,G97,0)</f>
        <v>0</v>
      </c>
      <c r="BF97" s="144">
        <f>IF(BB97=4,G97,0)</f>
        <v>0</v>
      </c>
      <c r="BG97" s="144">
        <f>IF(BB97=5,G97,0)</f>
        <v>0</v>
      </c>
      <c r="CA97" s="144">
        <v>8</v>
      </c>
      <c r="CB97" s="144">
        <v>0</v>
      </c>
      <c r="CC97" s="167"/>
      <c r="CD97" s="167"/>
    </row>
    <row r="98" spans="1:82" ht="12.75">
      <c r="A98" s="168">
        <v>54</v>
      </c>
      <c r="B98" s="169" t="s">
        <v>231</v>
      </c>
      <c r="C98" s="170" t="s">
        <v>232</v>
      </c>
      <c r="D98" s="171" t="s">
        <v>154</v>
      </c>
      <c r="E98" s="172">
        <v>223.63758</v>
      </c>
      <c r="F98" s="172">
        <v>0</v>
      </c>
      <c r="G98" s="173">
        <f>E98*F98</f>
        <v>0</v>
      </c>
      <c r="H98" s="174">
        <v>0</v>
      </c>
      <c r="I98" s="174">
        <f>E98*H98</f>
        <v>0</v>
      </c>
      <c r="J98" s="174">
        <v>0</v>
      </c>
      <c r="K98" s="174">
        <f>E98*J98</f>
        <v>0</v>
      </c>
      <c r="Q98" s="167">
        <v>2</v>
      </c>
      <c r="AA98" s="144">
        <v>8</v>
      </c>
      <c r="AB98" s="144">
        <v>1</v>
      </c>
      <c r="AC98" s="144">
        <v>3</v>
      </c>
      <c r="BB98" s="144">
        <v>1</v>
      </c>
      <c r="BC98" s="144">
        <f>IF(BB98=1,G98,0)</f>
        <v>0</v>
      </c>
      <c r="BD98" s="144">
        <f>IF(BB98=2,G98,0)</f>
        <v>0</v>
      </c>
      <c r="BE98" s="144">
        <f>IF(BB98=3,G98,0)</f>
        <v>0</v>
      </c>
      <c r="BF98" s="144">
        <f>IF(BB98=4,G98,0)</f>
        <v>0</v>
      </c>
      <c r="BG98" s="144">
        <f>IF(BB98=5,G98,0)</f>
        <v>0</v>
      </c>
      <c r="CA98" s="144">
        <v>8</v>
      </c>
      <c r="CB98" s="144">
        <v>1</v>
      </c>
      <c r="CC98" s="167"/>
      <c r="CD98" s="167"/>
    </row>
    <row r="99" spans="1:59" ht="12.75">
      <c r="A99" s="183"/>
      <c r="B99" s="184" t="s">
        <v>79</v>
      </c>
      <c r="C99" s="185" t="str">
        <f>CONCATENATE(B95," ",C95)</f>
        <v>D96 Přesuny suti a vybouraných hmot</v>
      </c>
      <c r="D99" s="186"/>
      <c r="E99" s="187"/>
      <c r="F99" s="188"/>
      <c r="G99" s="189">
        <f>SUM(G95:G98)</f>
        <v>0</v>
      </c>
      <c r="H99" s="190"/>
      <c r="I99" s="191">
        <f>SUM(I95:I98)</f>
        <v>0</v>
      </c>
      <c r="J99" s="190"/>
      <c r="K99" s="191">
        <f>SUM(K95:K98)</f>
        <v>0</v>
      </c>
      <c r="Q99" s="167">
        <v>4</v>
      </c>
      <c r="BC99" s="192">
        <f>SUM(BC95:BC98)</f>
        <v>0</v>
      </c>
      <c r="BD99" s="192">
        <f>SUM(BD95:BD98)</f>
        <v>0</v>
      </c>
      <c r="BE99" s="192">
        <f>SUM(BE95:BE98)</f>
        <v>0</v>
      </c>
      <c r="BF99" s="192">
        <f>SUM(BF95:BF98)</f>
        <v>0</v>
      </c>
      <c r="BG99" s="192">
        <f>SUM(BG95:BG98)</f>
        <v>0</v>
      </c>
    </row>
    <row r="100" ht="12.75">
      <c r="E100" s="144"/>
    </row>
    <row r="101" ht="12.75">
      <c r="E101" s="144"/>
    </row>
    <row r="102" ht="12.75">
      <c r="E102" s="144"/>
    </row>
    <row r="103" ht="12.75">
      <c r="E103" s="144"/>
    </row>
    <row r="104" ht="12.75">
      <c r="E104" s="144"/>
    </row>
    <row r="105" ht="12.75">
      <c r="E105" s="144"/>
    </row>
    <row r="106" ht="12.75">
      <c r="E106" s="144"/>
    </row>
    <row r="107" ht="12.75">
      <c r="E107" s="144"/>
    </row>
    <row r="108" ht="12.75">
      <c r="E108" s="144"/>
    </row>
    <row r="109" ht="12.75">
      <c r="E109" s="144"/>
    </row>
    <row r="110" ht="12.75">
      <c r="E110" s="144"/>
    </row>
    <row r="111" ht="12.75">
      <c r="E111" s="144"/>
    </row>
    <row r="112" ht="12.75">
      <c r="E112" s="144"/>
    </row>
    <row r="113" ht="12.75">
      <c r="E113" s="144"/>
    </row>
    <row r="114" ht="12.75">
      <c r="E114" s="144"/>
    </row>
    <row r="115" ht="12.75">
      <c r="E115" s="144"/>
    </row>
    <row r="116" ht="12.75">
      <c r="E116" s="144"/>
    </row>
    <row r="117" ht="12.75">
      <c r="E117" s="144"/>
    </row>
    <row r="118" ht="12.75">
      <c r="E118" s="144"/>
    </row>
    <row r="119" ht="12.75">
      <c r="E119" s="144"/>
    </row>
    <row r="120" ht="12.75">
      <c r="E120" s="144"/>
    </row>
    <row r="121" ht="12.75">
      <c r="E121" s="144"/>
    </row>
    <row r="122" ht="12.75">
      <c r="E122" s="144"/>
    </row>
    <row r="123" spans="1:7" ht="12.75">
      <c r="A123" s="181"/>
      <c r="B123" s="181"/>
      <c r="C123" s="181"/>
      <c r="D123" s="181"/>
      <c r="E123" s="181"/>
      <c r="F123" s="181"/>
      <c r="G123" s="181"/>
    </row>
    <row r="124" spans="1:7" ht="12.75">
      <c r="A124" s="181"/>
      <c r="B124" s="181"/>
      <c r="C124" s="181"/>
      <c r="D124" s="181"/>
      <c r="E124" s="181"/>
      <c r="F124" s="181"/>
      <c r="G124" s="181"/>
    </row>
    <row r="125" spans="1:7" ht="12.75">
      <c r="A125" s="181"/>
      <c r="B125" s="181"/>
      <c r="C125" s="181"/>
      <c r="D125" s="181"/>
      <c r="E125" s="181"/>
      <c r="F125" s="181"/>
      <c r="G125" s="181"/>
    </row>
    <row r="126" spans="1:7" ht="12.75">
      <c r="A126" s="181"/>
      <c r="B126" s="181"/>
      <c r="C126" s="181"/>
      <c r="D126" s="181"/>
      <c r="E126" s="181"/>
      <c r="F126" s="181"/>
      <c r="G126" s="181"/>
    </row>
    <row r="127" ht="12.75">
      <c r="E127" s="144"/>
    </row>
    <row r="128" ht="12.75">
      <c r="E128" s="144"/>
    </row>
    <row r="129" ht="12.75">
      <c r="E129" s="144"/>
    </row>
    <row r="130" ht="12.75">
      <c r="E130" s="144"/>
    </row>
    <row r="131" ht="12.75">
      <c r="E131" s="144"/>
    </row>
    <row r="132" ht="12.75">
      <c r="E132" s="144"/>
    </row>
    <row r="133" ht="12.75">
      <c r="E133" s="144"/>
    </row>
    <row r="134" ht="12.75">
      <c r="E134" s="144"/>
    </row>
    <row r="135" ht="12.75">
      <c r="E135" s="144"/>
    </row>
    <row r="136" ht="12.75">
      <c r="E136" s="144"/>
    </row>
    <row r="137" ht="12.75">
      <c r="E137" s="144"/>
    </row>
    <row r="138" ht="12.75">
      <c r="E138" s="144"/>
    </row>
    <row r="139" ht="12.75">
      <c r="E139" s="144"/>
    </row>
    <row r="140" ht="12.75">
      <c r="E140" s="144"/>
    </row>
    <row r="141" ht="12.75">
      <c r="E141" s="144"/>
    </row>
    <row r="142" ht="12.75">
      <c r="E142" s="144"/>
    </row>
    <row r="143" ht="12.75">
      <c r="E143" s="144"/>
    </row>
    <row r="144" ht="12.75">
      <c r="E144" s="144"/>
    </row>
    <row r="145" ht="12.75">
      <c r="E145" s="144"/>
    </row>
    <row r="146" ht="12.75">
      <c r="E146" s="144"/>
    </row>
    <row r="147" ht="12.75">
      <c r="E147" s="144"/>
    </row>
    <row r="148" ht="12.75">
      <c r="E148" s="144"/>
    </row>
    <row r="149" ht="12.75">
      <c r="E149" s="144"/>
    </row>
    <row r="150" ht="12.75">
      <c r="E150" s="144"/>
    </row>
    <row r="151" ht="12.75">
      <c r="E151" s="144"/>
    </row>
    <row r="152" ht="12.75">
      <c r="E152" s="144"/>
    </row>
    <row r="153" ht="12.75">
      <c r="E153" s="144"/>
    </row>
    <row r="154" ht="12.75">
      <c r="E154" s="144"/>
    </row>
    <row r="155" ht="12.75">
      <c r="E155" s="144"/>
    </row>
    <row r="156" ht="12.75">
      <c r="E156" s="144"/>
    </row>
    <row r="157" ht="12.75">
      <c r="E157" s="144"/>
    </row>
    <row r="158" spans="1:2" ht="12.75">
      <c r="A158" s="193"/>
      <c r="B158" s="193"/>
    </row>
    <row r="159" spans="1:7" ht="12.75">
      <c r="A159" s="181"/>
      <c r="B159" s="181"/>
      <c r="C159" s="194"/>
      <c r="D159" s="194"/>
      <c r="E159" s="195"/>
      <c r="F159" s="194"/>
      <c r="G159" s="196"/>
    </row>
    <row r="160" spans="1:7" ht="12.75">
      <c r="A160" s="197"/>
      <c r="B160" s="197"/>
      <c r="C160" s="181"/>
      <c r="D160" s="181"/>
      <c r="E160" s="198"/>
      <c r="F160" s="181"/>
      <c r="G160" s="181"/>
    </row>
    <row r="161" spans="1:7" ht="12.75">
      <c r="A161" s="181"/>
      <c r="B161" s="181"/>
      <c r="C161" s="181"/>
      <c r="D161" s="181"/>
      <c r="E161" s="198"/>
      <c r="F161" s="181"/>
      <c r="G161" s="181"/>
    </row>
    <row r="162" spans="1:7" ht="12.75">
      <c r="A162" s="181"/>
      <c r="B162" s="181"/>
      <c r="C162" s="181"/>
      <c r="D162" s="181"/>
      <c r="E162" s="198"/>
      <c r="F162" s="181"/>
      <c r="G162" s="181"/>
    </row>
    <row r="163" spans="1:7" ht="12.75">
      <c r="A163" s="181"/>
      <c r="B163" s="181"/>
      <c r="C163" s="181"/>
      <c r="D163" s="181"/>
      <c r="E163" s="198"/>
      <c r="F163" s="181"/>
      <c r="G163" s="181"/>
    </row>
    <row r="164" spans="1:7" ht="12.75">
      <c r="A164" s="181"/>
      <c r="B164" s="181"/>
      <c r="C164" s="181"/>
      <c r="D164" s="181"/>
      <c r="E164" s="198"/>
      <c r="F164" s="181"/>
      <c r="G164" s="181"/>
    </row>
    <row r="165" spans="1:7" ht="12.75">
      <c r="A165" s="181"/>
      <c r="B165" s="181"/>
      <c r="C165" s="181"/>
      <c r="D165" s="181"/>
      <c r="E165" s="198"/>
      <c r="F165" s="181"/>
      <c r="G165" s="181"/>
    </row>
    <row r="166" spans="1:7" ht="12.75">
      <c r="A166" s="181"/>
      <c r="B166" s="181"/>
      <c r="C166" s="181"/>
      <c r="D166" s="181"/>
      <c r="E166" s="198"/>
      <c r="F166" s="181"/>
      <c r="G166" s="181"/>
    </row>
    <row r="167" spans="1:7" ht="12.75">
      <c r="A167" s="181"/>
      <c r="B167" s="181"/>
      <c r="C167" s="181"/>
      <c r="D167" s="181"/>
      <c r="E167" s="198"/>
      <c r="F167" s="181"/>
      <c r="G167" s="181"/>
    </row>
    <row r="168" spans="1:7" ht="12.75">
      <c r="A168" s="181"/>
      <c r="B168" s="181"/>
      <c r="C168" s="181"/>
      <c r="D168" s="181"/>
      <c r="E168" s="198"/>
      <c r="F168" s="181"/>
      <c r="G168" s="181"/>
    </row>
    <row r="169" spans="1:7" ht="12.75">
      <c r="A169" s="181"/>
      <c r="B169" s="181"/>
      <c r="C169" s="181"/>
      <c r="D169" s="181"/>
      <c r="E169" s="198"/>
      <c r="F169" s="181"/>
      <c r="G169" s="181"/>
    </row>
    <row r="170" spans="1:7" ht="12.75">
      <c r="A170" s="181"/>
      <c r="B170" s="181"/>
      <c r="C170" s="181"/>
      <c r="D170" s="181"/>
      <c r="E170" s="198"/>
      <c r="F170" s="181"/>
      <c r="G170" s="181"/>
    </row>
    <row r="171" spans="1:7" ht="12.75">
      <c r="A171" s="181"/>
      <c r="B171" s="181"/>
      <c r="C171" s="181"/>
      <c r="D171" s="181"/>
      <c r="E171" s="198"/>
      <c r="F171" s="181"/>
      <c r="G171" s="181"/>
    </row>
    <row r="172" spans="1:7" ht="12.75">
      <c r="A172" s="181"/>
      <c r="B172" s="181"/>
      <c r="C172" s="181"/>
      <c r="D172" s="181"/>
      <c r="E172" s="198"/>
      <c r="F172" s="181"/>
      <c r="G172" s="181"/>
    </row>
  </sheetData>
  <sheetProtection/>
  <mergeCells count="27">
    <mergeCell ref="C40:D40"/>
    <mergeCell ref="A1:G1"/>
    <mergeCell ref="A3:B3"/>
    <mergeCell ref="A4:B4"/>
    <mergeCell ref="E4:G4"/>
    <mergeCell ref="C9:D9"/>
    <mergeCell ref="C11:D11"/>
    <mergeCell ref="C13:D13"/>
    <mergeCell ref="C20:D20"/>
    <mergeCell ref="C41:D41"/>
    <mergeCell ref="C44:D44"/>
    <mergeCell ref="C46:D46"/>
    <mergeCell ref="C48:D48"/>
    <mergeCell ref="C51:D51"/>
    <mergeCell ref="C22:D22"/>
    <mergeCell ref="C24:D24"/>
    <mergeCell ref="C25:D25"/>
    <mergeCell ref="C35:D35"/>
    <mergeCell ref="C38:D38"/>
    <mergeCell ref="C72:D72"/>
    <mergeCell ref="C87:D87"/>
    <mergeCell ref="C55:D55"/>
    <mergeCell ref="C57:D57"/>
    <mergeCell ref="C61:D61"/>
    <mergeCell ref="C63:D63"/>
    <mergeCell ref="C65:D65"/>
    <mergeCell ref="C67:D67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Růžička</dc:creator>
  <cp:keywords/>
  <dc:description/>
  <cp:lastModifiedBy>Edita</cp:lastModifiedBy>
  <dcterms:created xsi:type="dcterms:W3CDTF">2014-03-12T15:51:07Z</dcterms:created>
  <dcterms:modified xsi:type="dcterms:W3CDTF">2016-11-11T08:44:07Z</dcterms:modified>
  <cp:category/>
  <cp:version/>
  <cp:contentType/>
  <cp:contentStatus/>
</cp:coreProperties>
</file>